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esearchnz-my.sharepoint.com/personal/connor_watson_agresearch_co_nz/Documents/Excel sheets/Final thesis/Appendices/"/>
    </mc:Choice>
  </mc:AlternateContent>
  <xr:revisionPtr revIDLastSave="35" documentId="13_ncr:1_{F53C4E77-18E2-47F8-987B-F586EB2C4F75}" xr6:coauthVersionLast="47" xr6:coauthVersionMax="47" xr10:uidLastSave="{1CD085E7-4415-4E87-AADE-EB3B8186988E}"/>
  <bookViews>
    <workbookView xWindow="3510" yWindow="3510" windowWidth="21600" windowHeight="11385" xr2:uid="{EB708241-9222-4EE9-8A86-011A439C73F6}"/>
  </bookViews>
  <sheets>
    <sheet name="Colonies" sheetId="1" r:id="rId1"/>
    <sheet name="CFU" sheetId="2" r:id="rId2"/>
    <sheet name="Lo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3" i="2" l="1"/>
  <c r="M63" i="2"/>
  <c r="L63" i="2"/>
  <c r="K63" i="2"/>
  <c r="J63" i="2"/>
  <c r="I63" i="2"/>
  <c r="H63" i="2"/>
  <c r="Q63" i="2" s="1"/>
  <c r="G63" i="2"/>
  <c r="P63" i="2" s="1"/>
  <c r="F63" i="2"/>
  <c r="O63" i="2" s="1"/>
  <c r="E63" i="2"/>
  <c r="D63" i="2"/>
  <c r="C63" i="2"/>
  <c r="Q62" i="2"/>
  <c r="N62" i="2"/>
  <c r="M62" i="2"/>
  <c r="L62" i="2"/>
  <c r="K62" i="2"/>
  <c r="J62" i="2"/>
  <c r="J62" i="3" s="1"/>
  <c r="I62" i="2"/>
  <c r="I62" i="3" s="1"/>
  <c r="H62" i="2"/>
  <c r="G62" i="2"/>
  <c r="P62" i="2" s="1"/>
  <c r="F62" i="2"/>
  <c r="O62" i="2" s="1"/>
  <c r="V62" i="2" s="1"/>
  <c r="E62" i="2"/>
  <c r="D62" i="2"/>
  <c r="C62" i="2"/>
  <c r="P61" i="2"/>
  <c r="N61" i="2"/>
  <c r="M61" i="2"/>
  <c r="L61" i="2"/>
  <c r="K61" i="2"/>
  <c r="J61" i="2"/>
  <c r="I61" i="2"/>
  <c r="I61" i="3" s="1"/>
  <c r="H61" i="2"/>
  <c r="Q61" i="2" s="1"/>
  <c r="G61" i="2"/>
  <c r="F61" i="2"/>
  <c r="O61" i="2" s="1"/>
  <c r="V61" i="2" s="1"/>
  <c r="E61" i="2"/>
  <c r="D61" i="2"/>
  <c r="C61" i="2"/>
  <c r="O60" i="2"/>
  <c r="N60" i="2"/>
  <c r="M60" i="2"/>
  <c r="L60" i="2"/>
  <c r="K60" i="2"/>
  <c r="J60" i="2"/>
  <c r="I60" i="2"/>
  <c r="H60" i="2"/>
  <c r="H60" i="3" s="1"/>
  <c r="G60" i="2"/>
  <c r="P60" i="2" s="1"/>
  <c r="F60" i="2"/>
  <c r="E60" i="2"/>
  <c r="D60" i="2"/>
  <c r="C60" i="2"/>
  <c r="N59" i="2"/>
  <c r="T59" i="2" s="1"/>
  <c r="M59" i="2"/>
  <c r="L59" i="2"/>
  <c r="K59" i="2"/>
  <c r="J59" i="2"/>
  <c r="I59" i="2"/>
  <c r="H59" i="2"/>
  <c r="Q59" i="2" s="1"/>
  <c r="G59" i="2"/>
  <c r="P59" i="2" s="1"/>
  <c r="F59" i="2"/>
  <c r="U59" i="2" s="1"/>
  <c r="E59" i="2"/>
  <c r="D59" i="2"/>
  <c r="C59" i="2"/>
  <c r="N58" i="2"/>
  <c r="M58" i="2"/>
  <c r="T58" i="2" s="1"/>
  <c r="L58" i="2"/>
  <c r="K58" i="2"/>
  <c r="J58" i="2"/>
  <c r="I58" i="2"/>
  <c r="H58" i="2"/>
  <c r="Q58" i="2" s="1"/>
  <c r="G58" i="2"/>
  <c r="P58" i="2" s="1"/>
  <c r="F58" i="2"/>
  <c r="U58" i="2" s="1"/>
  <c r="E58" i="2"/>
  <c r="D58" i="2"/>
  <c r="C58" i="2"/>
  <c r="N57" i="2"/>
  <c r="M57" i="2"/>
  <c r="P57" i="2" s="1"/>
  <c r="L57" i="2"/>
  <c r="T57" i="2" s="1"/>
  <c r="K57" i="2"/>
  <c r="J57" i="2"/>
  <c r="I57" i="2"/>
  <c r="H57" i="2"/>
  <c r="Q57" i="2" s="1"/>
  <c r="G57" i="2"/>
  <c r="F57" i="2"/>
  <c r="O57" i="2" s="1"/>
  <c r="E57" i="2"/>
  <c r="D57" i="2"/>
  <c r="C57" i="2"/>
  <c r="P54" i="2"/>
  <c r="N54" i="2"/>
  <c r="M54" i="2"/>
  <c r="L54" i="2"/>
  <c r="K54" i="2"/>
  <c r="J54" i="2"/>
  <c r="I54" i="2"/>
  <c r="H54" i="2"/>
  <c r="Q54" i="2" s="1"/>
  <c r="G54" i="2"/>
  <c r="F54" i="2"/>
  <c r="O54" i="2" s="1"/>
  <c r="E54" i="2"/>
  <c r="D54" i="2"/>
  <c r="C54" i="2"/>
  <c r="Q53" i="2"/>
  <c r="O53" i="2"/>
  <c r="N53" i="2"/>
  <c r="M53" i="2"/>
  <c r="L53" i="2"/>
  <c r="K53" i="2"/>
  <c r="J53" i="2"/>
  <c r="I53" i="2"/>
  <c r="I53" i="3" s="1"/>
  <c r="H53" i="2"/>
  <c r="G53" i="2"/>
  <c r="P53" i="2" s="1"/>
  <c r="F53" i="2"/>
  <c r="E53" i="2"/>
  <c r="D53" i="2"/>
  <c r="C53" i="2"/>
  <c r="P52" i="2"/>
  <c r="N52" i="2"/>
  <c r="T52" i="2" s="1"/>
  <c r="M52" i="2"/>
  <c r="L52" i="2"/>
  <c r="K52" i="2"/>
  <c r="J52" i="2"/>
  <c r="I52" i="2"/>
  <c r="H52" i="2"/>
  <c r="H52" i="3" s="1"/>
  <c r="G52" i="2"/>
  <c r="F52" i="2"/>
  <c r="O52" i="2" s="1"/>
  <c r="E52" i="2"/>
  <c r="D52" i="2"/>
  <c r="C52" i="2"/>
  <c r="Q51" i="2"/>
  <c r="O51" i="2"/>
  <c r="N51" i="2"/>
  <c r="M51" i="2"/>
  <c r="T51" i="2" s="1"/>
  <c r="L51" i="2"/>
  <c r="K51" i="2"/>
  <c r="J51" i="2"/>
  <c r="I51" i="2"/>
  <c r="H51" i="2"/>
  <c r="G51" i="2"/>
  <c r="G51" i="3" s="1"/>
  <c r="F51" i="2"/>
  <c r="E51" i="2"/>
  <c r="D51" i="2"/>
  <c r="C51" i="2"/>
  <c r="P50" i="2"/>
  <c r="N50" i="2"/>
  <c r="M50" i="2"/>
  <c r="L50" i="2"/>
  <c r="T50" i="2" s="1"/>
  <c r="K50" i="2"/>
  <c r="J50" i="2"/>
  <c r="I50" i="2"/>
  <c r="H50" i="2"/>
  <c r="Q50" i="2" s="1"/>
  <c r="G50" i="2"/>
  <c r="F50" i="2"/>
  <c r="U50" i="2" s="1"/>
  <c r="E50" i="2"/>
  <c r="D50" i="2"/>
  <c r="C50" i="2"/>
  <c r="O49" i="2"/>
  <c r="N49" i="2"/>
  <c r="M49" i="2"/>
  <c r="L49" i="2"/>
  <c r="T49" i="2" s="1"/>
  <c r="K49" i="2"/>
  <c r="J49" i="2"/>
  <c r="I49" i="2"/>
  <c r="H49" i="2"/>
  <c r="Q49" i="2" s="1"/>
  <c r="G49" i="2"/>
  <c r="P49" i="2" s="1"/>
  <c r="F49" i="2"/>
  <c r="E49" i="2"/>
  <c r="D49" i="2"/>
  <c r="C49" i="2"/>
  <c r="N48" i="2"/>
  <c r="M48" i="2"/>
  <c r="L48" i="2"/>
  <c r="K48" i="2"/>
  <c r="J48" i="2"/>
  <c r="J48" i="3" s="1"/>
  <c r="I48" i="2"/>
  <c r="H48" i="2"/>
  <c r="Q48" i="2" s="1"/>
  <c r="G48" i="2"/>
  <c r="P48" i="2" s="1"/>
  <c r="F48" i="2"/>
  <c r="O48" i="2" s="1"/>
  <c r="E48" i="2"/>
  <c r="D48" i="2"/>
  <c r="C48" i="2"/>
  <c r="N45" i="2"/>
  <c r="Q45" i="2" s="1"/>
  <c r="M45" i="2"/>
  <c r="L45" i="2"/>
  <c r="K45" i="2"/>
  <c r="J45" i="2"/>
  <c r="J45" i="3" s="1"/>
  <c r="I45" i="2"/>
  <c r="H45" i="2"/>
  <c r="G45" i="2"/>
  <c r="P45" i="2" s="1"/>
  <c r="F45" i="2"/>
  <c r="O45" i="2" s="1"/>
  <c r="E45" i="2"/>
  <c r="D45" i="2"/>
  <c r="C45" i="2"/>
  <c r="Q44" i="2"/>
  <c r="N44" i="2"/>
  <c r="M44" i="2"/>
  <c r="P44" i="2" s="1"/>
  <c r="L44" i="2"/>
  <c r="K44" i="2"/>
  <c r="J44" i="2"/>
  <c r="I44" i="2"/>
  <c r="H44" i="2"/>
  <c r="U44" i="2" s="1"/>
  <c r="G44" i="2"/>
  <c r="F44" i="2"/>
  <c r="O44" i="2" s="1"/>
  <c r="V44" i="2" s="1"/>
  <c r="E44" i="2"/>
  <c r="D44" i="2"/>
  <c r="C44" i="2"/>
  <c r="P43" i="2"/>
  <c r="N43" i="2"/>
  <c r="M43" i="2"/>
  <c r="L43" i="2"/>
  <c r="O43" i="2" s="1"/>
  <c r="K43" i="2"/>
  <c r="J43" i="2"/>
  <c r="I43" i="2"/>
  <c r="H43" i="2"/>
  <c r="U43" i="2" s="1"/>
  <c r="G43" i="2"/>
  <c r="G43" i="3" s="1"/>
  <c r="F43" i="2"/>
  <c r="E43" i="2"/>
  <c r="D43" i="2"/>
  <c r="C43" i="2"/>
  <c r="O42" i="2"/>
  <c r="N42" i="2"/>
  <c r="T42" i="2" s="1"/>
  <c r="M42" i="2"/>
  <c r="L42" i="2"/>
  <c r="K42" i="2"/>
  <c r="J42" i="2"/>
  <c r="I42" i="2"/>
  <c r="H42" i="2"/>
  <c r="Q42" i="2" s="1"/>
  <c r="G42" i="2"/>
  <c r="U42" i="2" s="1"/>
  <c r="F42" i="2"/>
  <c r="E42" i="2"/>
  <c r="D42" i="2"/>
  <c r="C42" i="2"/>
  <c r="N41" i="2"/>
  <c r="M41" i="2"/>
  <c r="L41" i="2"/>
  <c r="K41" i="2"/>
  <c r="J41" i="2"/>
  <c r="I41" i="2"/>
  <c r="H41" i="2"/>
  <c r="Q41" i="2" s="1"/>
  <c r="G41" i="2"/>
  <c r="P41" i="2" s="1"/>
  <c r="F41" i="2"/>
  <c r="O41" i="2" s="1"/>
  <c r="E41" i="2"/>
  <c r="D41" i="2"/>
  <c r="C41" i="2"/>
  <c r="Q40" i="2"/>
  <c r="N40" i="2"/>
  <c r="M40" i="2"/>
  <c r="L40" i="2"/>
  <c r="T40" i="2" s="1"/>
  <c r="K40" i="2"/>
  <c r="J40" i="2"/>
  <c r="I40" i="2"/>
  <c r="I40" i="3" s="1"/>
  <c r="H40" i="2"/>
  <c r="G40" i="2"/>
  <c r="P40" i="2" s="1"/>
  <c r="F40" i="2"/>
  <c r="O40" i="2" s="1"/>
  <c r="E40" i="2"/>
  <c r="D40" i="2"/>
  <c r="C40" i="2"/>
  <c r="P39" i="2"/>
  <c r="N39" i="2"/>
  <c r="M39" i="2"/>
  <c r="L39" i="2"/>
  <c r="T39" i="2" s="1"/>
  <c r="K39" i="2"/>
  <c r="K39" i="3" s="1"/>
  <c r="J39" i="2"/>
  <c r="I39" i="2"/>
  <c r="H39" i="2"/>
  <c r="Q39" i="2" s="1"/>
  <c r="G39" i="2"/>
  <c r="F39" i="2"/>
  <c r="O39" i="2" s="1"/>
  <c r="V39" i="2" s="1"/>
  <c r="E39" i="2"/>
  <c r="D39" i="2"/>
  <c r="C39" i="2"/>
  <c r="Q36" i="2"/>
  <c r="O36" i="2"/>
  <c r="N36" i="2"/>
  <c r="M36" i="2"/>
  <c r="L36" i="2"/>
  <c r="K36" i="2"/>
  <c r="K36" i="3" s="1"/>
  <c r="J36" i="2"/>
  <c r="J36" i="3" s="1"/>
  <c r="I36" i="2"/>
  <c r="I36" i="3" s="1"/>
  <c r="H36" i="2"/>
  <c r="G36" i="2"/>
  <c r="P36" i="2" s="1"/>
  <c r="V36" i="2" s="1"/>
  <c r="F36" i="2"/>
  <c r="E36" i="2"/>
  <c r="D36" i="2"/>
  <c r="C36" i="2"/>
  <c r="Q35" i="2"/>
  <c r="P35" i="2"/>
  <c r="N35" i="2"/>
  <c r="M35" i="2"/>
  <c r="L35" i="2"/>
  <c r="K35" i="2"/>
  <c r="J35" i="2"/>
  <c r="I35" i="2"/>
  <c r="I35" i="3" s="1"/>
  <c r="H35" i="2"/>
  <c r="H35" i="3" s="1"/>
  <c r="G35" i="2"/>
  <c r="F35" i="2"/>
  <c r="O35" i="2" s="1"/>
  <c r="V35" i="2" s="1"/>
  <c r="E35" i="2"/>
  <c r="D35" i="2"/>
  <c r="C35" i="2"/>
  <c r="P34" i="2"/>
  <c r="O34" i="2"/>
  <c r="N34" i="2"/>
  <c r="M34" i="2"/>
  <c r="L34" i="2"/>
  <c r="K34" i="2"/>
  <c r="J34" i="2"/>
  <c r="I34" i="2"/>
  <c r="I34" i="3" s="1"/>
  <c r="H34" i="2"/>
  <c r="Q34" i="2" s="1"/>
  <c r="G34" i="2"/>
  <c r="U34" i="2" s="1"/>
  <c r="F34" i="2"/>
  <c r="E34" i="2"/>
  <c r="D34" i="2"/>
  <c r="C34" i="2"/>
  <c r="O33" i="2"/>
  <c r="N33" i="2"/>
  <c r="M33" i="2"/>
  <c r="L33" i="2"/>
  <c r="T33" i="2" s="1"/>
  <c r="K33" i="2"/>
  <c r="J33" i="2"/>
  <c r="I33" i="2"/>
  <c r="H33" i="2"/>
  <c r="Q33" i="2" s="1"/>
  <c r="G33" i="2"/>
  <c r="G33" i="3" s="1"/>
  <c r="F33" i="2"/>
  <c r="U33" i="2" s="1"/>
  <c r="E33" i="2"/>
  <c r="D33" i="2"/>
  <c r="C33" i="2"/>
  <c r="N32" i="2"/>
  <c r="T32" i="2" s="1"/>
  <c r="M32" i="2"/>
  <c r="L32" i="2"/>
  <c r="K32" i="2"/>
  <c r="J32" i="2"/>
  <c r="I32" i="2"/>
  <c r="H32" i="2"/>
  <c r="Q32" i="2" s="1"/>
  <c r="G32" i="2"/>
  <c r="G32" i="3" s="1"/>
  <c r="F32" i="2"/>
  <c r="O32" i="2" s="1"/>
  <c r="E32" i="2"/>
  <c r="D32" i="2"/>
  <c r="C32" i="2"/>
  <c r="N31" i="2"/>
  <c r="Q31" i="2" s="1"/>
  <c r="M31" i="2"/>
  <c r="L31" i="2"/>
  <c r="T31" i="2" s="1"/>
  <c r="K31" i="2"/>
  <c r="J31" i="2"/>
  <c r="I31" i="2"/>
  <c r="H31" i="2"/>
  <c r="G31" i="2"/>
  <c r="P31" i="2" s="1"/>
  <c r="F31" i="2"/>
  <c r="U31" i="2" s="1"/>
  <c r="E31" i="2"/>
  <c r="D31" i="2"/>
  <c r="C31" i="2"/>
  <c r="Q30" i="2"/>
  <c r="N30" i="2"/>
  <c r="M30" i="2"/>
  <c r="P30" i="2" s="1"/>
  <c r="L30" i="2"/>
  <c r="T30" i="2" s="1"/>
  <c r="K30" i="2"/>
  <c r="K30" i="3" s="1"/>
  <c r="J30" i="2"/>
  <c r="I30" i="2"/>
  <c r="H30" i="2"/>
  <c r="G30" i="2"/>
  <c r="F30" i="2"/>
  <c r="O30" i="2" s="1"/>
  <c r="E30" i="2"/>
  <c r="D30" i="2"/>
  <c r="C30" i="2"/>
  <c r="C30" i="3" s="1"/>
  <c r="O27" i="2"/>
  <c r="N27" i="2"/>
  <c r="M27" i="2"/>
  <c r="L27" i="2"/>
  <c r="K27" i="2"/>
  <c r="J27" i="2"/>
  <c r="J27" i="3" s="1"/>
  <c r="I27" i="2"/>
  <c r="H27" i="2"/>
  <c r="Q27" i="2" s="1"/>
  <c r="G27" i="2"/>
  <c r="P27" i="2" s="1"/>
  <c r="F27" i="2"/>
  <c r="E27" i="2"/>
  <c r="D27" i="2"/>
  <c r="C27" i="2"/>
  <c r="Q26" i="2"/>
  <c r="N26" i="2"/>
  <c r="T26" i="2" s="1"/>
  <c r="M26" i="2"/>
  <c r="L26" i="2"/>
  <c r="K26" i="2"/>
  <c r="J26" i="2"/>
  <c r="I26" i="2"/>
  <c r="I26" i="3" s="1"/>
  <c r="H26" i="2"/>
  <c r="G26" i="2"/>
  <c r="P26" i="2" s="1"/>
  <c r="F26" i="2"/>
  <c r="O26" i="2" s="1"/>
  <c r="V26" i="2" s="1"/>
  <c r="E26" i="2"/>
  <c r="D26" i="2"/>
  <c r="C26" i="2"/>
  <c r="P25" i="2"/>
  <c r="N25" i="2"/>
  <c r="M25" i="2"/>
  <c r="T25" i="2" s="1"/>
  <c r="L25" i="2"/>
  <c r="K25" i="2"/>
  <c r="J25" i="2"/>
  <c r="I25" i="2"/>
  <c r="H25" i="2"/>
  <c r="Q25" i="2" s="1"/>
  <c r="G25" i="2"/>
  <c r="F25" i="2"/>
  <c r="O25" i="2" s="1"/>
  <c r="V25" i="2" s="1"/>
  <c r="E25" i="2"/>
  <c r="D25" i="2"/>
  <c r="C25" i="2"/>
  <c r="O24" i="2"/>
  <c r="N24" i="2"/>
  <c r="M24" i="2"/>
  <c r="L24" i="2"/>
  <c r="K24" i="2"/>
  <c r="J24" i="2"/>
  <c r="I24" i="2"/>
  <c r="H24" i="2"/>
  <c r="Q24" i="2" s="1"/>
  <c r="G24" i="2"/>
  <c r="U24" i="2" s="1"/>
  <c r="F24" i="2"/>
  <c r="E24" i="2"/>
  <c r="D24" i="2"/>
  <c r="D24" i="3" s="1"/>
  <c r="C24" i="2"/>
  <c r="N23" i="2"/>
  <c r="M23" i="2"/>
  <c r="L23" i="2"/>
  <c r="T23" i="2" s="1"/>
  <c r="K23" i="2"/>
  <c r="K23" i="3" s="1"/>
  <c r="J23" i="2"/>
  <c r="I23" i="2"/>
  <c r="H23" i="2"/>
  <c r="Q23" i="2" s="1"/>
  <c r="G23" i="2"/>
  <c r="P23" i="2" s="1"/>
  <c r="F23" i="2"/>
  <c r="U23" i="2" s="1"/>
  <c r="E23" i="2"/>
  <c r="D23" i="2"/>
  <c r="C23" i="2"/>
  <c r="N22" i="2"/>
  <c r="M22" i="2"/>
  <c r="L22" i="2"/>
  <c r="K22" i="2"/>
  <c r="J22" i="2"/>
  <c r="I22" i="2"/>
  <c r="H22" i="2"/>
  <c r="Q22" i="2" s="1"/>
  <c r="G22" i="2"/>
  <c r="P22" i="2" s="1"/>
  <c r="F22" i="2"/>
  <c r="O22" i="2" s="1"/>
  <c r="V22" i="2" s="1"/>
  <c r="E22" i="2"/>
  <c r="E22" i="3" s="1"/>
  <c r="D22" i="2"/>
  <c r="C22" i="2"/>
  <c r="Q21" i="2"/>
  <c r="N21" i="2"/>
  <c r="M21" i="2"/>
  <c r="L21" i="2"/>
  <c r="T21" i="2" s="1"/>
  <c r="K21" i="2"/>
  <c r="J21" i="2"/>
  <c r="I21" i="2"/>
  <c r="H21" i="2"/>
  <c r="G21" i="2"/>
  <c r="P21" i="2" s="1"/>
  <c r="F21" i="2"/>
  <c r="O21" i="2" s="1"/>
  <c r="E21" i="2"/>
  <c r="D21" i="2"/>
  <c r="D21" i="3" s="1"/>
  <c r="C21" i="2"/>
  <c r="N18" i="2"/>
  <c r="T18" i="2" s="1"/>
  <c r="M18" i="2"/>
  <c r="L18" i="2"/>
  <c r="K18" i="2"/>
  <c r="J18" i="2"/>
  <c r="I18" i="2"/>
  <c r="H18" i="2"/>
  <c r="Q18" i="2" s="1"/>
  <c r="G18" i="2"/>
  <c r="P18" i="2" s="1"/>
  <c r="F18" i="2"/>
  <c r="O18" i="2" s="1"/>
  <c r="E18" i="2"/>
  <c r="D18" i="2"/>
  <c r="C18" i="2"/>
  <c r="N17" i="2"/>
  <c r="M17" i="2"/>
  <c r="T17" i="2" s="1"/>
  <c r="L17" i="2"/>
  <c r="O17" i="2" s="1"/>
  <c r="K17" i="2"/>
  <c r="J17" i="2"/>
  <c r="I17" i="2"/>
  <c r="H17" i="2"/>
  <c r="Q17" i="2" s="1"/>
  <c r="G17" i="2"/>
  <c r="P17" i="2" s="1"/>
  <c r="F17" i="2"/>
  <c r="E17" i="2"/>
  <c r="D17" i="2"/>
  <c r="C17" i="2"/>
  <c r="N16" i="2"/>
  <c r="M16" i="2"/>
  <c r="L16" i="2"/>
  <c r="T16" i="2" s="1"/>
  <c r="K16" i="2"/>
  <c r="J16" i="2"/>
  <c r="I16" i="2"/>
  <c r="H16" i="2"/>
  <c r="Q16" i="2" s="1"/>
  <c r="G16" i="2"/>
  <c r="P16" i="2" s="1"/>
  <c r="F16" i="2"/>
  <c r="O16" i="2" s="1"/>
  <c r="E16" i="2"/>
  <c r="D16" i="2"/>
  <c r="C16" i="2"/>
  <c r="N15" i="2"/>
  <c r="M15" i="2"/>
  <c r="L15" i="2"/>
  <c r="K15" i="2"/>
  <c r="J15" i="2"/>
  <c r="I15" i="2"/>
  <c r="H15" i="2"/>
  <c r="Q15" i="2" s="1"/>
  <c r="G15" i="2"/>
  <c r="P15" i="2" s="1"/>
  <c r="F15" i="2"/>
  <c r="O15" i="2" s="1"/>
  <c r="E15" i="2"/>
  <c r="D15" i="2"/>
  <c r="C15" i="2"/>
  <c r="Q14" i="2"/>
  <c r="N14" i="2"/>
  <c r="M14" i="2"/>
  <c r="P14" i="2" s="1"/>
  <c r="L14" i="2"/>
  <c r="K14" i="2"/>
  <c r="J14" i="2"/>
  <c r="I14" i="2"/>
  <c r="H14" i="2"/>
  <c r="G14" i="2"/>
  <c r="F14" i="2"/>
  <c r="O14" i="2" s="1"/>
  <c r="E14" i="2"/>
  <c r="D14" i="2"/>
  <c r="C14" i="2"/>
  <c r="Q13" i="2"/>
  <c r="P13" i="2"/>
  <c r="N13" i="2"/>
  <c r="M13" i="2"/>
  <c r="L13" i="2"/>
  <c r="O13" i="2" s="1"/>
  <c r="V13" i="2" s="1"/>
  <c r="K13" i="2"/>
  <c r="J13" i="2"/>
  <c r="I13" i="2"/>
  <c r="H13" i="2"/>
  <c r="G13" i="2"/>
  <c r="F13" i="2"/>
  <c r="E13" i="2"/>
  <c r="D13" i="2"/>
  <c r="C13" i="2"/>
  <c r="P12" i="2"/>
  <c r="O12" i="2"/>
  <c r="N12" i="2"/>
  <c r="M12" i="2"/>
  <c r="L12" i="2"/>
  <c r="K12" i="2"/>
  <c r="J12" i="2"/>
  <c r="I12" i="2"/>
  <c r="H12" i="2"/>
  <c r="Q12" i="2" s="1"/>
  <c r="G12" i="2"/>
  <c r="U12" i="2" s="1"/>
  <c r="F12" i="2"/>
  <c r="E12" i="2"/>
  <c r="D12" i="2"/>
  <c r="C12" i="2"/>
  <c r="U63" i="2"/>
  <c r="T63" i="2"/>
  <c r="U62" i="2"/>
  <c r="T62" i="2"/>
  <c r="T61" i="2"/>
  <c r="T60" i="2"/>
  <c r="U57" i="2"/>
  <c r="T54" i="2"/>
  <c r="U53" i="2"/>
  <c r="T53" i="2"/>
  <c r="U51" i="2"/>
  <c r="U49" i="2"/>
  <c r="U48" i="2"/>
  <c r="T48" i="2"/>
  <c r="T45" i="2"/>
  <c r="T41" i="2"/>
  <c r="U40" i="2"/>
  <c r="T36" i="2"/>
  <c r="U35" i="2"/>
  <c r="T35" i="2"/>
  <c r="T34" i="2"/>
  <c r="U32" i="2"/>
  <c r="U30" i="2"/>
  <c r="U27" i="2"/>
  <c r="T27" i="2"/>
  <c r="U26" i="2"/>
  <c r="T24" i="2"/>
  <c r="U22" i="2"/>
  <c r="T22" i="2"/>
  <c r="U21" i="2"/>
  <c r="U18" i="2"/>
  <c r="U17" i="2"/>
  <c r="U16" i="2"/>
  <c r="U15" i="2"/>
  <c r="T15" i="2"/>
  <c r="U14" i="2"/>
  <c r="T14" i="2"/>
  <c r="U13" i="2"/>
  <c r="T13" i="2"/>
  <c r="T12" i="2"/>
  <c r="K61" i="3"/>
  <c r="I58" i="3"/>
  <c r="J57" i="3"/>
  <c r="I57" i="3"/>
  <c r="J53" i="3"/>
  <c r="I49" i="3"/>
  <c r="I42" i="3"/>
  <c r="H41" i="3"/>
  <c r="J39" i="3"/>
  <c r="K35" i="3"/>
  <c r="J35" i="3"/>
  <c r="I33" i="3"/>
  <c r="E32" i="3"/>
  <c r="I31" i="3"/>
  <c r="H31" i="3"/>
  <c r="J30" i="3"/>
  <c r="H30" i="3"/>
  <c r="I27" i="3"/>
  <c r="K26" i="3"/>
  <c r="I22" i="3"/>
  <c r="H21" i="3"/>
  <c r="H14" i="3"/>
  <c r="I13" i="3"/>
  <c r="J12" i="3"/>
  <c r="D3" i="2"/>
  <c r="E3" i="2"/>
  <c r="F3" i="2"/>
  <c r="G3" i="2"/>
  <c r="H3" i="2"/>
  <c r="I3" i="2"/>
  <c r="J3" i="2"/>
  <c r="K3" i="2"/>
  <c r="K3" i="3" s="1"/>
  <c r="L3" i="2"/>
  <c r="M3" i="2"/>
  <c r="N3" i="2"/>
  <c r="D4" i="2"/>
  <c r="E4" i="2"/>
  <c r="F4" i="2"/>
  <c r="G4" i="2"/>
  <c r="H4" i="2"/>
  <c r="U4" i="2" s="1"/>
  <c r="I4" i="2"/>
  <c r="J4" i="2"/>
  <c r="K4" i="2"/>
  <c r="L4" i="2"/>
  <c r="M4" i="2"/>
  <c r="N4" i="2"/>
  <c r="D5" i="2"/>
  <c r="E5" i="2"/>
  <c r="E5" i="3" s="1"/>
  <c r="F5" i="2"/>
  <c r="G5" i="2"/>
  <c r="H5" i="2"/>
  <c r="H5" i="3" s="1"/>
  <c r="I5" i="2"/>
  <c r="J5" i="2"/>
  <c r="K5" i="2"/>
  <c r="L5" i="2"/>
  <c r="M5" i="2"/>
  <c r="N5" i="2"/>
  <c r="D6" i="2"/>
  <c r="E6" i="2"/>
  <c r="F6" i="2"/>
  <c r="G6" i="2"/>
  <c r="H6" i="2"/>
  <c r="I6" i="2"/>
  <c r="J6" i="2"/>
  <c r="J6" i="3" s="1"/>
  <c r="K6" i="2"/>
  <c r="L6" i="2"/>
  <c r="M6" i="2"/>
  <c r="N6" i="2"/>
  <c r="D7" i="2"/>
  <c r="E7" i="2"/>
  <c r="F7" i="2"/>
  <c r="G7" i="2"/>
  <c r="G7" i="3" s="1"/>
  <c r="H7" i="2"/>
  <c r="I7" i="2"/>
  <c r="I7" i="3" s="1"/>
  <c r="J7" i="2"/>
  <c r="J7" i="3" s="1"/>
  <c r="K7" i="2"/>
  <c r="L7" i="2"/>
  <c r="M7" i="2"/>
  <c r="N7" i="2"/>
  <c r="D8" i="2"/>
  <c r="E8" i="2"/>
  <c r="F8" i="2"/>
  <c r="G8" i="2"/>
  <c r="H8" i="2"/>
  <c r="I8" i="2"/>
  <c r="J8" i="2"/>
  <c r="K8" i="2"/>
  <c r="L8" i="2"/>
  <c r="M8" i="2"/>
  <c r="N8" i="2"/>
  <c r="D9" i="2"/>
  <c r="D9" i="3" s="1"/>
  <c r="E9" i="2"/>
  <c r="F9" i="2"/>
  <c r="G9" i="2"/>
  <c r="H9" i="2"/>
  <c r="I9" i="2"/>
  <c r="I9" i="3" s="1"/>
  <c r="J9" i="2"/>
  <c r="K9" i="2"/>
  <c r="K9" i="3" s="1"/>
  <c r="L9" i="2"/>
  <c r="M9" i="2"/>
  <c r="N9" i="2"/>
  <c r="C9" i="2"/>
  <c r="C8" i="2"/>
  <c r="C7" i="2"/>
  <c r="C6" i="2"/>
  <c r="C4" i="2"/>
  <c r="C5" i="2"/>
  <c r="C3" i="2"/>
  <c r="K63" i="3"/>
  <c r="J63" i="3"/>
  <c r="I63" i="3"/>
  <c r="H63" i="3"/>
  <c r="G63" i="3"/>
  <c r="F63" i="3"/>
  <c r="K62" i="3"/>
  <c r="H62" i="3"/>
  <c r="G62" i="3"/>
  <c r="L62" i="3"/>
  <c r="J61" i="3"/>
  <c r="G61" i="3"/>
  <c r="K60" i="3"/>
  <c r="J60" i="3"/>
  <c r="I60" i="3"/>
  <c r="N60" i="3"/>
  <c r="K59" i="3"/>
  <c r="J59" i="3"/>
  <c r="I59" i="3"/>
  <c r="K58" i="3"/>
  <c r="J58" i="3"/>
  <c r="K57" i="3"/>
  <c r="K54" i="3"/>
  <c r="J54" i="3"/>
  <c r="I54" i="3"/>
  <c r="F54" i="3"/>
  <c r="K53" i="3"/>
  <c r="H53" i="3"/>
  <c r="G53" i="3"/>
  <c r="F53" i="3"/>
  <c r="K52" i="3"/>
  <c r="J52" i="3"/>
  <c r="I52" i="3"/>
  <c r="G52" i="3"/>
  <c r="K51" i="3"/>
  <c r="J51" i="3"/>
  <c r="I51" i="3"/>
  <c r="H51" i="3"/>
  <c r="K50" i="3"/>
  <c r="J50" i="3"/>
  <c r="I50" i="3"/>
  <c r="H50" i="3"/>
  <c r="E50" i="3"/>
  <c r="K49" i="3"/>
  <c r="J49" i="3"/>
  <c r="G49" i="3"/>
  <c r="K48" i="3"/>
  <c r="I48" i="3"/>
  <c r="I45" i="3"/>
  <c r="G45" i="3"/>
  <c r="E45" i="3"/>
  <c r="K44" i="3"/>
  <c r="I44" i="3"/>
  <c r="H44" i="3"/>
  <c r="G44" i="3"/>
  <c r="D44" i="3"/>
  <c r="K43" i="3"/>
  <c r="J43" i="3"/>
  <c r="I43" i="3"/>
  <c r="J42" i="3"/>
  <c r="H42" i="3"/>
  <c r="E42" i="3"/>
  <c r="K41" i="3"/>
  <c r="I41" i="3"/>
  <c r="G41" i="3"/>
  <c r="D41" i="3"/>
  <c r="K40" i="3"/>
  <c r="J40" i="3"/>
  <c r="H40" i="3"/>
  <c r="I39" i="3"/>
  <c r="K34" i="3"/>
  <c r="J34" i="3"/>
  <c r="K33" i="3"/>
  <c r="J33" i="3"/>
  <c r="J32" i="3"/>
  <c r="I32" i="3"/>
  <c r="H32" i="3"/>
  <c r="K31" i="3"/>
  <c r="G31" i="3"/>
  <c r="D31" i="3"/>
  <c r="K27" i="3"/>
  <c r="G27" i="3"/>
  <c r="J26" i="3"/>
  <c r="J25" i="3"/>
  <c r="I25" i="3"/>
  <c r="H25" i="3"/>
  <c r="G25" i="3"/>
  <c r="E25" i="3"/>
  <c r="K24" i="3"/>
  <c r="I24" i="3"/>
  <c r="H24" i="3"/>
  <c r="J23" i="3"/>
  <c r="G23" i="3"/>
  <c r="C23" i="3"/>
  <c r="J22" i="3"/>
  <c r="H22" i="3"/>
  <c r="G22" i="3"/>
  <c r="K21" i="3"/>
  <c r="I21" i="3"/>
  <c r="G21" i="3"/>
  <c r="K18" i="3"/>
  <c r="J18" i="3"/>
  <c r="H18" i="3"/>
  <c r="C18" i="3"/>
  <c r="K17" i="3"/>
  <c r="J17" i="3"/>
  <c r="I17" i="3"/>
  <c r="G17" i="3"/>
  <c r="K16" i="3"/>
  <c r="J16" i="3"/>
  <c r="I16" i="3"/>
  <c r="K15" i="3"/>
  <c r="J15" i="3"/>
  <c r="I15" i="3"/>
  <c r="H15" i="3"/>
  <c r="E15" i="3"/>
  <c r="K14" i="3"/>
  <c r="J14" i="3"/>
  <c r="I14" i="3"/>
  <c r="G14" i="3"/>
  <c r="D14" i="3"/>
  <c r="K13" i="3"/>
  <c r="J13" i="3"/>
  <c r="H13" i="3"/>
  <c r="C13" i="3"/>
  <c r="I12" i="3"/>
  <c r="E12" i="3"/>
  <c r="U9" i="2"/>
  <c r="K8" i="3"/>
  <c r="J8" i="3"/>
  <c r="I8" i="3"/>
  <c r="H8" i="3"/>
  <c r="K7" i="3"/>
  <c r="K6" i="3"/>
  <c r="I6" i="3"/>
  <c r="G6" i="3"/>
  <c r="K5" i="3"/>
  <c r="J5" i="3"/>
  <c r="I5" i="3"/>
  <c r="G5" i="3"/>
  <c r="K4" i="3"/>
  <c r="J4" i="3"/>
  <c r="I4" i="3"/>
  <c r="G4" i="3"/>
  <c r="D4" i="3"/>
  <c r="J3" i="3"/>
  <c r="I3" i="3"/>
  <c r="C3" i="3"/>
  <c r="AF63" i="1"/>
  <c r="AE63" i="1"/>
  <c r="AD63" i="1"/>
  <c r="AG63" i="1" s="1"/>
  <c r="AB63" i="1"/>
  <c r="AA63" i="1"/>
  <c r="Z63" i="1"/>
  <c r="AC63" i="1" s="1"/>
  <c r="AG62" i="1"/>
  <c r="AF62" i="1"/>
  <c r="AE62" i="1"/>
  <c r="AD62" i="1"/>
  <c r="AB62" i="1"/>
  <c r="AA62" i="1"/>
  <c r="Z62" i="1"/>
  <c r="AC62" i="1" s="1"/>
  <c r="AG61" i="1"/>
  <c r="AF61" i="1"/>
  <c r="AE61" i="1"/>
  <c r="AD61" i="1"/>
  <c r="AB61" i="1"/>
  <c r="AA61" i="1"/>
  <c r="Z61" i="1"/>
  <c r="AC61" i="1" s="1"/>
  <c r="AG60" i="1"/>
  <c r="AF60" i="1"/>
  <c r="AE60" i="1"/>
  <c r="AD60" i="1"/>
  <c r="AB60" i="1"/>
  <c r="AA60" i="1"/>
  <c r="Z60" i="1"/>
  <c r="AC60" i="1" s="1"/>
  <c r="AG59" i="1"/>
  <c r="AF59" i="1"/>
  <c r="AE59" i="1"/>
  <c r="AD59" i="1"/>
  <c r="AB59" i="1"/>
  <c r="AA59" i="1"/>
  <c r="Z59" i="1"/>
  <c r="AC59" i="1" s="1"/>
  <c r="AG58" i="1"/>
  <c r="AF58" i="1"/>
  <c r="AE58" i="1"/>
  <c r="AD58" i="1"/>
  <c r="AB58" i="1"/>
  <c r="AA58" i="1"/>
  <c r="Z58" i="1"/>
  <c r="AC58" i="1" s="1"/>
  <c r="AG57" i="1"/>
  <c r="AF57" i="1"/>
  <c r="AE57" i="1"/>
  <c r="AD57" i="1"/>
  <c r="AB57" i="1"/>
  <c r="AA57" i="1"/>
  <c r="Z57" i="1"/>
  <c r="AC57" i="1" s="1"/>
  <c r="AF54" i="1"/>
  <c r="AE54" i="1"/>
  <c r="AD54" i="1"/>
  <c r="AG54" i="1" s="1"/>
  <c r="AB54" i="1"/>
  <c r="AA54" i="1"/>
  <c r="Z54" i="1"/>
  <c r="AC54" i="1" s="1"/>
  <c r="AF53" i="1"/>
  <c r="AE53" i="1"/>
  <c r="AD53" i="1"/>
  <c r="AG53" i="1" s="1"/>
  <c r="AB53" i="1"/>
  <c r="AA53" i="1"/>
  <c r="Z53" i="1"/>
  <c r="AC53" i="1" s="1"/>
  <c r="AF52" i="1"/>
  <c r="AE52" i="1"/>
  <c r="AD52" i="1"/>
  <c r="AG52" i="1" s="1"/>
  <c r="AB52" i="1"/>
  <c r="AA52" i="1"/>
  <c r="Z52" i="1"/>
  <c r="AC52" i="1" s="1"/>
  <c r="AF51" i="1"/>
  <c r="AE51" i="1"/>
  <c r="AD51" i="1"/>
  <c r="AG51" i="1" s="1"/>
  <c r="AB51" i="1"/>
  <c r="AA51" i="1"/>
  <c r="Z51" i="1"/>
  <c r="AC51" i="1" s="1"/>
  <c r="AF50" i="1"/>
  <c r="AE50" i="1"/>
  <c r="AD50" i="1"/>
  <c r="AG50" i="1" s="1"/>
  <c r="AB50" i="1"/>
  <c r="AA50" i="1"/>
  <c r="Z50" i="1"/>
  <c r="AC50" i="1" s="1"/>
  <c r="AF49" i="1"/>
  <c r="AE49" i="1"/>
  <c r="AD49" i="1"/>
  <c r="AG49" i="1" s="1"/>
  <c r="AB49" i="1"/>
  <c r="AA49" i="1"/>
  <c r="Z49" i="1"/>
  <c r="AC49" i="1" s="1"/>
  <c r="AF48" i="1"/>
  <c r="AE48" i="1"/>
  <c r="AD48" i="1"/>
  <c r="AG48" i="1" s="1"/>
  <c r="AB48" i="1"/>
  <c r="AA48" i="1"/>
  <c r="Z48" i="1"/>
  <c r="AC48" i="1" s="1"/>
  <c r="AF45" i="1"/>
  <c r="AE45" i="1"/>
  <c r="AD45" i="1"/>
  <c r="AG45" i="1" s="1"/>
  <c r="AB45" i="1"/>
  <c r="AA45" i="1"/>
  <c r="Z45" i="1"/>
  <c r="AC45" i="1" s="1"/>
  <c r="AF44" i="1"/>
  <c r="AE44" i="1"/>
  <c r="AD44" i="1"/>
  <c r="AG44" i="1" s="1"/>
  <c r="AB44" i="1"/>
  <c r="AA44" i="1"/>
  <c r="Z44" i="1"/>
  <c r="AC44" i="1" s="1"/>
  <c r="AF43" i="1"/>
  <c r="AE43" i="1"/>
  <c r="AD43" i="1"/>
  <c r="AG43" i="1" s="1"/>
  <c r="AB43" i="1"/>
  <c r="AA43" i="1"/>
  <c r="Z43" i="1"/>
  <c r="AC43" i="1" s="1"/>
  <c r="AF42" i="1"/>
  <c r="AE42" i="1"/>
  <c r="AD42" i="1"/>
  <c r="AG42" i="1" s="1"/>
  <c r="AB42" i="1"/>
  <c r="AA42" i="1"/>
  <c r="Z42" i="1"/>
  <c r="AC42" i="1" s="1"/>
  <c r="AF41" i="1"/>
  <c r="AE41" i="1"/>
  <c r="AD41" i="1"/>
  <c r="AG41" i="1" s="1"/>
  <c r="AB41" i="1"/>
  <c r="AA41" i="1"/>
  <c r="Z41" i="1"/>
  <c r="AC41" i="1" s="1"/>
  <c r="AF40" i="1"/>
  <c r="AE40" i="1"/>
  <c r="AD40" i="1"/>
  <c r="AG40" i="1" s="1"/>
  <c r="AB40" i="1"/>
  <c r="AA40" i="1"/>
  <c r="Z40" i="1"/>
  <c r="AC40" i="1" s="1"/>
  <c r="AF39" i="1"/>
  <c r="AE39" i="1"/>
  <c r="AD39" i="1"/>
  <c r="AG39" i="1" s="1"/>
  <c r="AB39" i="1"/>
  <c r="AA39" i="1"/>
  <c r="Z39" i="1"/>
  <c r="AC39" i="1" s="1"/>
  <c r="AF36" i="1"/>
  <c r="AG36" i="1" s="1"/>
  <c r="AE36" i="1"/>
  <c r="AD36" i="1"/>
  <c r="AB36" i="1"/>
  <c r="AA36" i="1"/>
  <c r="Z36" i="1"/>
  <c r="AC36" i="1" s="1"/>
  <c r="AG35" i="1"/>
  <c r="AF35" i="1"/>
  <c r="AE35" i="1"/>
  <c r="AD35" i="1"/>
  <c r="AB35" i="1"/>
  <c r="AA35" i="1"/>
  <c r="Z35" i="1"/>
  <c r="AC35" i="1" s="1"/>
  <c r="AG34" i="1"/>
  <c r="AF34" i="1"/>
  <c r="AE34" i="1"/>
  <c r="AD34" i="1"/>
  <c r="AB34" i="1"/>
  <c r="AA34" i="1"/>
  <c r="Z34" i="1"/>
  <c r="AC34" i="1" s="1"/>
  <c r="AG33" i="1"/>
  <c r="AF33" i="1"/>
  <c r="AE33" i="1"/>
  <c r="AD33" i="1"/>
  <c r="AB33" i="1"/>
  <c r="AA33" i="1"/>
  <c r="Z33" i="1"/>
  <c r="AC33" i="1" s="1"/>
  <c r="AG32" i="1"/>
  <c r="AF32" i="1"/>
  <c r="AE32" i="1"/>
  <c r="AD32" i="1"/>
  <c r="AB32" i="1"/>
  <c r="AA32" i="1"/>
  <c r="Z32" i="1"/>
  <c r="AC32" i="1" s="1"/>
  <c r="AG31" i="1"/>
  <c r="AF31" i="1"/>
  <c r="AE31" i="1"/>
  <c r="AD31" i="1"/>
  <c r="AB31" i="1"/>
  <c r="AA31" i="1"/>
  <c r="Z31" i="1"/>
  <c r="AC31" i="1" s="1"/>
  <c r="AG30" i="1"/>
  <c r="AF30" i="1"/>
  <c r="AE30" i="1"/>
  <c r="AD30" i="1"/>
  <c r="AB30" i="1"/>
  <c r="AA30" i="1"/>
  <c r="Z30" i="1"/>
  <c r="AC30" i="1" s="1"/>
  <c r="AF27" i="1"/>
  <c r="AE27" i="1"/>
  <c r="AG27" i="1" s="1"/>
  <c r="AD27" i="1"/>
  <c r="AB27" i="1"/>
  <c r="AA27" i="1"/>
  <c r="Z27" i="1"/>
  <c r="AC27" i="1" s="1"/>
  <c r="AF26" i="1"/>
  <c r="AE26" i="1"/>
  <c r="AG26" i="1" s="1"/>
  <c r="AD26" i="1"/>
  <c r="AB26" i="1"/>
  <c r="AA26" i="1"/>
  <c r="Z26" i="1"/>
  <c r="AC26" i="1" s="1"/>
  <c r="AF25" i="1"/>
  <c r="AE25" i="1"/>
  <c r="AG25" i="1" s="1"/>
  <c r="AD25" i="1"/>
  <c r="AB25" i="1"/>
  <c r="AA25" i="1"/>
  <c r="Z25" i="1"/>
  <c r="AC25" i="1" s="1"/>
  <c r="AF24" i="1"/>
  <c r="AE24" i="1"/>
  <c r="AG24" i="1" s="1"/>
  <c r="AD24" i="1"/>
  <c r="AB24" i="1"/>
  <c r="AA24" i="1"/>
  <c r="Z24" i="1"/>
  <c r="AC24" i="1" s="1"/>
  <c r="AF23" i="1"/>
  <c r="AE23" i="1"/>
  <c r="AG23" i="1" s="1"/>
  <c r="AD23" i="1"/>
  <c r="AB23" i="1"/>
  <c r="AA23" i="1"/>
  <c r="Z23" i="1"/>
  <c r="AC23" i="1" s="1"/>
  <c r="AF22" i="1"/>
  <c r="AE22" i="1"/>
  <c r="AG22" i="1" s="1"/>
  <c r="AD22" i="1"/>
  <c r="AB22" i="1"/>
  <c r="AA22" i="1"/>
  <c r="Z22" i="1"/>
  <c r="AC22" i="1" s="1"/>
  <c r="AF21" i="1"/>
  <c r="AE21" i="1"/>
  <c r="AG21" i="1" s="1"/>
  <c r="AD21" i="1"/>
  <c r="AB21" i="1"/>
  <c r="AA21" i="1"/>
  <c r="Z21" i="1"/>
  <c r="AC21" i="1" s="1"/>
  <c r="AF18" i="1"/>
  <c r="AE18" i="1"/>
  <c r="AD18" i="1"/>
  <c r="AG18" i="1" s="1"/>
  <c r="AB18" i="1"/>
  <c r="AA18" i="1"/>
  <c r="Z18" i="1"/>
  <c r="AC18" i="1" s="1"/>
  <c r="AF17" i="1"/>
  <c r="AE17" i="1"/>
  <c r="AD17" i="1"/>
  <c r="AG17" i="1" s="1"/>
  <c r="AB17" i="1"/>
  <c r="AA17" i="1"/>
  <c r="Z17" i="1"/>
  <c r="AC17" i="1" s="1"/>
  <c r="AF16" i="1"/>
  <c r="AE16" i="1"/>
  <c r="AD16" i="1"/>
  <c r="AG16" i="1" s="1"/>
  <c r="AB16" i="1"/>
  <c r="AA16" i="1"/>
  <c r="Z16" i="1"/>
  <c r="AC16" i="1" s="1"/>
  <c r="AF15" i="1"/>
  <c r="AE15" i="1"/>
  <c r="AD15" i="1"/>
  <c r="AG15" i="1" s="1"/>
  <c r="AB15" i="1"/>
  <c r="AA15" i="1"/>
  <c r="Z15" i="1"/>
  <c r="AC15" i="1" s="1"/>
  <c r="AF14" i="1"/>
  <c r="AE14" i="1"/>
  <c r="AD14" i="1"/>
  <c r="AG14" i="1" s="1"/>
  <c r="AB14" i="1"/>
  <c r="AA14" i="1"/>
  <c r="Z14" i="1"/>
  <c r="AC14" i="1" s="1"/>
  <c r="AF13" i="1"/>
  <c r="AE13" i="1"/>
  <c r="AD13" i="1"/>
  <c r="AG13" i="1" s="1"/>
  <c r="AB13" i="1"/>
  <c r="AA13" i="1"/>
  <c r="Z13" i="1"/>
  <c r="AC13" i="1" s="1"/>
  <c r="AF12" i="1"/>
  <c r="AE12" i="1"/>
  <c r="AD12" i="1"/>
  <c r="AG12" i="1" s="1"/>
  <c r="AB12" i="1"/>
  <c r="AA12" i="1"/>
  <c r="Z12" i="1"/>
  <c r="AC12" i="1" s="1"/>
  <c r="AD4" i="1"/>
  <c r="AE4" i="1"/>
  <c r="AF4" i="1"/>
  <c r="AD5" i="1"/>
  <c r="AE5" i="1"/>
  <c r="AF5" i="1"/>
  <c r="AD6" i="1"/>
  <c r="AE6" i="1"/>
  <c r="AG6" i="1" s="1"/>
  <c r="AF6" i="1"/>
  <c r="AD7" i="1"/>
  <c r="AE7" i="1"/>
  <c r="AF7" i="1"/>
  <c r="AD8" i="1"/>
  <c r="AE8" i="1"/>
  <c r="AF8" i="1"/>
  <c r="AG8" i="1" s="1"/>
  <c r="AD9" i="1"/>
  <c r="AG9" i="1" s="1"/>
  <c r="AE9" i="1"/>
  <c r="AF9" i="1"/>
  <c r="AE3" i="1"/>
  <c r="AF3" i="1"/>
  <c r="AD3" i="1"/>
  <c r="AC4" i="1"/>
  <c r="AC5" i="1"/>
  <c r="AC6" i="1"/>
  <c r="AC7" i="1"/>
  <c r="AC8" i="1"/>
  <c r="AC9" i="1"/>
  <c r="AG4" i="1"/>
  <c r="AG5" i="1"/>
  <c r="AG7" i="1"/>
  <c r="AG3" i="1"/>
  <c r="AC3" i="1"/>
  <c r="Z4" i="1"/>
  <c r="AA4" i="1"/>
  <c r="AB4" i="1"/>
  <c r="Z5" i="1"/>
  <c r="AA5" i="1"/>
  <c r="AB5" i="1"/>
  <c r="Z6" i="1"/>
  <c r="AA6" i="1"/>
  <c r="AB6" i="1"/>
  <c r="Z7" i="1"/>
  <c r="AA7" i="1"/>
  <c r="AB7" i="1"/>
  <c r="Z8" i="1"/>
  <c r="AA8" i="1"/>
  <c r="AB8" i="1"/>
  <c r="Z9" i="1"/>
  <c r="AA9" i="1"/>
  <c r="AB9" i="1"/>
  <c r="AA3" i="1"/>
  <c r="AB3" i="1"/>
  <c r="Z3" i="1"/>
  <c r="U63" i="1"/>
  <c r="P63" i="1"/>
  <c r="N63" i="1"/>
  <c r="Q63" i="1" s="1"/>
  <c r="M63" i="1"/>
  <c r="L63" i="1"/>
  <c r="T63" i="1" s="1"/>
  <c r="U62" i="1"/>
  <c r="X62" i="1" s="1"/>
  <c r="T62" i="1"/>
  <c r="Q62" i="1"/>
  <c r="O62" i="1"/>
  <c r="V62" i="1" s="1"/>
  <c r="N62" i="1"/>
  <c r="M62" i="1"/>
  <c r="P62" i="1" s="1"/>
  <c r="L62" i="1"/>
  <c r="U61" i="1"/>
  <c r="N61" i="1"/>
  <c r="Q61" i="1" s="1"/>
  <c r="M61" i="1"/>
  <c r="T61" i="1" s="1"/>
  <c r="L61" i="1"/>
  <c r="O61" i="1" s="1"/>
  <c r="U60" i="1"/>
  <c r="Q60" i="1"/>
  <c r="O60" i="1"/>
  <c r="N60" i="1"/>
  <c r="M60" i="1"/>
  <c r="P60" i="1" s="1"/>
  <c r="L60" i="1"/>
  <c r="T60" i="1" s="1"/>
  <c r="U59" i="1"/>
  <c r="X59" i="1" s="1"/>
  <c r="T59" i="1"/>
  <c r="W59" i="1" s="1"/>
  <c r="P59" i="1"/>
  <c r="N59" i="1"/>
  <c r="Q59" i="1" s="1"/>
  <c r="M59" i="1"/>
  <c r="L59" i="1"/>
  <c r="O59" i="1" s="1"/>
  <c r="V59" i="1" s="1"/>
  <c r="U58" i="1"/>
  <c r="O58" i="1"/>
  <c r="N58" i="1"/>
  <c r="Q58" i="1" s="1"/>
  <c r="M58" i="1"/>
  <c r="T58" i="1" s="1"/>
  <c r="L58" i="1"/>
  <c r="U57" i="1"/>
  <c r="P57" i="1"/>
  <c r="N57" i="1"/>
  <c r="Q57" i="1" s="1"/>
  <c r="M57" i="1"/>
  <c r="L57" i="1"/>
  <c r="O57" i="1" s="1"/>
  <c r="V57" i="1" s="1"/>
  <c r="X57" i="1" s="1"/>
  <c r="U54" i="1"/>
  <c r="Q54" i="1"/>
  <c r="N54" i="1"/>
  <c r="M54" i="1"/>
  <c r="P54" i="1" s="1"/>
  <c r="L54" i="1"/>
  <c r="T54" i="1" s="1"/>
  <c r="U53" i="1"/>
  <c r="P53" i="1"/>
  <c r="N53" i="1"/>
  <c r="Q53" i="1" s="1"/>
  <c r="M53" i="1"/>
  <c r="L53" i="1"/>
  <c r="T53" i="1" s="1"/>
  <c r="U52" i="1"/>
  <c r="T52" i="1"/>
  <c r="Q52" i="1"/>
  <c r="O52" i="1"/>
  <c r="N52" i="1"/>
  <c r="M52" i="1"/>
  <c r="P52" i="1" s="1"/>
  <c r="L52" i="1"/>
  <c r="U51" i="1"/>
  <c r="T51" i="1"/>
  <c r="W51" i="1" s="1"/>
  <c r="N51" i="1"/>
  <c r="Q51" i="1" s="1"/>
  <c r="M51" i="1"/>
  <c r="P51" i="1" s="1"/>
  <c r="L51" i="1"/>
  <c r="O51" i="1" s="1"/>
  <c r="V51" i="1" s="1"/>
  <c r="X51" i="1" s="1"/>
  <c r="U50" i="1"/>
  <c r="Q50" i="1"/>
  <c r="O50" i="1"/>
  <c r="N50" i="1"/>
  <c r="M50" i="1"/>
  <c r="P50" i="1" s="1"/>
  <c r="L50" i="1"/>
  <c r="T50" i="1" s="1"/>
  <c r="U49" i="1"/>
  <c r="T49" i="1"/>
  <c r="P49" i="1"/>
  <c r="N49" i="1"/>
  <c r="Q49" i="1" s="1"/>
  <c r="M49" i="1"/>
  <c r="L49" i="1"/>
  <c r="O49" i="1" s="1"/>
  <c r="U48" i="1"/>
  <c r="O48" i="1"/>
  <c r="N48" i="1"/>
  <c r="Q48" i="1" s="1"/>
  <c r="M48" i="1"/>
  <c r="T48" i="1" s="1"/>
  <c r="L48" i="1"/>
  <c r="U45" i="1"/>
  <c r="P45" i="1"/>
  <c r="N45" i="1"/>
  <c r="Q45" i="1" s="1"/>
  <c r="M45" i="1"/>
  <c r="L45" i="1"/>
  <c r="O45" i="1" s="1"/>
  <c r="U44" i="1"/>
  <c r="Q44" i="1"/>
  <c r="N44" i="1"/>
  <c r="M44" i="1"/>
  <c r="P44" i="1" s="1"/>
  <c r="L44" i="1"/>
  <c r="T44" i="1" s="1"/>
  <c r="U43" i="1"/>
  <c r="P43" i="1"/>
  <c r="N43" i="1"/>
  <c r="Q43" i="1" s="1"/>
  <c r="M43" i="1"/>
  <c r="L43" i="1"/>
  <c r="T43" i="1" s="1"/>
  <c r="U42" i="1"/>
  <c r="T42" i="1"/>
  <c r="W42" i="1" s="1"/>
  <c r="Q42" i="1"/>
  <c r="O42" i="1"/>
  <c r="V42" i="1" s="1"/>
  <c r="N42" i="1"/>
  <c r="M42" i="1"/>
  <c r="P42" i="1" s="1"/>
  <c r="L42" i="1"/>
  <c r="U41" i="1"/>
  <c r="T41" i="1"/>
  <c r="N41" i="1"/>
  <c r="Q41" i="1" s="1"/>
  <c r="M41" i="1"/>
  <c r="P41" i="1" s="1"/>
  <c r="L41" i="1"/>
  <c r="O41" i="1" s="1"/>
  <c r="U40" i="1"/>
  <c r="Q40" i="1"/>
  <c r="O40" i="1"/>
  <c r="N40" i="1"/>
  <c r="M40" i="1"/>
  <c r="P40" i="1" s="1"/>
  <c r="L40" i="1"/>
  <c r="T40" i="1" s="1"/>
  <c r="U39" i="1"/>
  <c r="T39" i="1"/>
  <c r="P39" i="1"/>
  <c r="N39" i="1"/>
  <c r="Q39" i="1" s="1"/>
  <c r="M39" i="1"/>
  <c r="L39" i="1"/>
  <c r="O39" i="1" s="1"/>
  <c r="U36" i="1"/>
  <c r="O36" i="1"/>
  <c r="N36" i="1"/>
  <c r="Q36" i="1" s="1"/>
  <c r="M36" i="1"/>
  <c r="T36" i="1" s="1"/>
  <c r="L36" i="1"/>
  <c r="U35" i="1"/>
  <c r="P35" i="1"/>
  <c r="N35" i="1"/>
  <c r="Q35" i="1" s="1"/>
  <c r="M35" i="1"/>
  <c r="L35" i="1"/>
  <c r="O35" i="1" s="1"/>
  <c r="V35" i="1" s="1"/>
  <c r="X35" i="1" s="1"/>
  <c r="U34" i="1"/>
  <c r="Q34" i="1"/>
  <c r="N34" i="1"/>
  <c r="M34" i="1"/>
  <c r="P34" i="1" s="1"/>
  <c r="L34" i="1"/>
  <c r="T34" i="1" s="1"/>
  <c r="U33" i="1"/>
  <c r="P33" i="1"/>
  <c r="N33" i="1"/>
  <c r="Q33" i="1" s="1"/>
  <c r="M33" i="1"/>
  <c r="L33" i="1"/>
  <c r="T33" i="1" s="1"/>
  <c r="U32" i="1"/>
  <c r="T32" i="1"/>
  <c r="Q32" i="1"/>
  <c r="O32" i="1"/>
  <c r="N32" i="1"/>
  <c r="M32" i="1"/>
  <c r="P32" i="1" s="1"/>
  <c r="L32" i="1"/>
  <c r="U31" i="1"/>
  <c r="T31" i="1"/>
  <c r="N31" i="1"/>
  <c r="Q31" i="1" s="1"/>
  <c r="M31" i="1"/>
  <c r="P31" i="1" s="1"/>
  <c r="L31" i="1"/>
  <c r="O31" i="1" s="1"/>
  <c r="U30" i="1"/>
  <c r="Q30" i="1"/>
  <c r="O30" i="1"/>
  <c r="N30" i="1"/>
  <c r="M30" i="1"/>
  <c r="P30" i="1" s="1"/>
  <c r="L30" i="1"/>
  <c r="T30" i="1" s="1"/>
  <c r="U27" i="1"/>
  <c r="T27" i="1"/>
  <c r="P27" i="1"/>
  <c r="N27" i="1"/>
  <c r="Q27" i="1" s="1"/>
  <c r="M27" i="1"/>
  <c r="L27" i="1"/>
  <c r="O27" i="1" s="1"/>
  <c r="U26" i="1"/>
  <c r="O26" i="1"/>
  <c r="N26" i="1"/>
  <c r="Q26" i="1" s="1"/>
  <c r="M26" i="1"/>
  <c r="T26" i="1" s="1"/>
  <c r="L26" i="1"/>
  <c r="U25" i="1"/>
  <c r="P25" i="1"/>
  <c r="N25" i="1"/>
  <c r="Q25" i="1" s="1"/>
  <c r="M25" i="1"/>
  <c r="L25" i="1"/>
  <c r="O25" i="1" s="1"/>
  <c r="U24" i="1"/>
  <c r="Q24" i="1"/>
  <c r="N24" i="1"/>
  <c r="M24" i="1"/>
  <c r="P24" i="1" s="1"/>
  <c r="L24" i="1"/>
  <c r="T24" i="1" s="1"/>
  <c r="U23" i="1"/>
  <c r="P23" i="1"/>
  <c r="N23" i="1"/>
  <c r="Q23" i="1" s="1"/>
  <c r="M23" i="1"/>
  <c r="L23" i="1"/>
  <c r="T23" i="1" s="1"/>
  <c r="U22" i="1"/>
  <c r="T22" i="1"/>
  <c r="W22" i="1" s="1"/>
  <c r="Q22" i="1"/>
  <c r="O22" i="1"/>
  <c r="V22" i="1" s="1"/>
  <c r="N22" i="1"/>
  <c r="M22" i="1"/>
  <c r="P22" i="1" s="1"/>
  <c r="L22" i="1"/>
  <c r="U21" i="1"/>
  <c r="T21" i="1"/>
  <c r="N21" i="1"/>
  <c r="Q21" i="1" s="1"/>
  <c r="M21" i="1"/>
  <c r="P21" i="1" s="1"/>
  <c r="L21" i="1"/>
  <c r="O21" i="1" s="1"/>
  <c r="U18" i="1"/>
  <c r="Q18" i="1"/>
  <c r="O18" i="1"/>
  <c r="N18" i="1"/>
  <c r="M18" i="1"/>
  <c r="P18" i="1" s="1"/>
  <c r="L18" i="1"/>
  <c r="T18" i="1" s="1"/>
  <c r="U17" i="1"/>
  <c r="T17" i="1"/>
  <c r="P17" i="1"/>
  <c r="N17" i="1"/>
  <c r="Q17" i="1" s="1"/>
  <c r="M17" i="1"/>
  <c r="L17" i="1"/>
  <c r="O17" i="1" s="1"/>
  <c r="U16" i="1"/>
  <c r="O16" i="1"/>
  <c r="N16" i="1"/>
  <c r="Q16" i="1" s="1"/>
  <c r="M16" i="1"/>
  <c r="T16" i="1" s="1"/>
  <c r="L16" i="1"/>
  <c r="U15" i="1"/>
  <c r="P15" i="1"/>
  <c r="N15" i="1"/>
  <c r="Q15" i="1" s="1"/>
  <c r="M15" i="1"/>
  <c r="L15" i="1"/>
  <c r="O15" i="1" s="1"/>
  <c r="V15" i="1" s="1"/>
  <c r="X15" i="1" s="1"/>
  <c r="U14" i="1"/>
  <c r="Q14" i="1"/>
  <c r="N14" i="1"/>
  <c r="M14" i="1"/>
  <c r="P14" i="1" s="1"/>
  <c r="L14" i="1"/>
  <c r="T14" i="1" s="1"/>
  <c r="U13" i="1"/>
  <c r="P13" i="1"/>
  <c r="N13" i="1"/>
  <c r="Q13" i="1" s="1"/>
  <c r="M13" i="1"/>
  <c r="L13" i="1"/>
  <c r="O13" i="1" s="1"/>
  <c r="V13" i="1" s="1"/>
  <c r="X13" i="1" s="1"/>
  <c r="U12" i="1"/>
  <c r="T12" i="1"/>
  <c r="Q12" i="1"/>
  <c r="O12" i="1"/>
  <c r="N12" i="1"/>
  <c r="M12" i="1"/>
  <c r="P12" i="1" s="1"/>
  <c r="L12" i="1"/>
  <c r="U9" i="1"/>
  <c r="T9" i="1"/>
  <c r="N9" i="1"/>
  <c r="Q9" i="1" s="1"/>
  <c r="M9" i="1"/>
  <c r="P9" i="1" s="1"/>
  <c r="L9" i="1"/>
  <c r="O9" i="1" s="1"/>
  <c r="U8" i="1"/>
  <c r="Q8" i="1"/>
  <c r="O8" i="1"/>
  <c r="N8" i="1"/>
  <c r="M8" i="1"/>
  <c r="P8" i="1" s="1"/>
  <c r="L8" i="1"/>
  <c r="T8" i="1" s="1"/>
  <c r="U7" i="1"/>
  <c r="T7" i="1"/>
  <c r="P7" i="1"/>
  <c r="N7" i="1"/>
  <c r="Q7" i="1" s="1"/>
  <c r="M7" i="1"/>
  <c r="L7" i="1"/>
  <c r="O7" i="1" s="1"/>
  <c r="V7" i="1" s="1"/>
  <c r="U6" i="1"/>
  <c r="O6" i="1"/>
  <c r="N6" i="1"/>
  <c r="Q6" i="1" s="1"/>
  <c r="M6" i="1"/>
  <c r="T6" i="1" s="1"/>
  <c r="L6" i="1"/>
  <c r="U5" i="1"/>
  <c r="P5" i="1"/>
  <c r="N5" i="1"/>
  <c r="Q5" i="1" s="1"/>
  <c r="M5" i="1"/>
  <c r="L5" i="1"/>
  <c r="O5" i="1" s="1"/>
  <c r="U4" i="1"/>
  <c r="Q4" i="1"/>
  <c r="N4" i="1"/>
  <c r="M4" i="1"/>
  <c r="P4" i="1" s="1"/>
  <c r="L4" i="1"/>
  <c r="T4" i="1" s="1"/>
  <c r="U3" i="1"/>
  <c r="P3" i="1"/>
  <c r="N3" i="1"/>
  <c r="Q3" i="1" s="1"/>
  <c r="M3" i="1"/>
  <c r="L3" i="1"/>
  <c r="T3" i="1" s="1"/>
  <c r="V57" i="2" l="1"/>
  <c r="V63" i="2"/>
  <c r="O58" i="2"/>
  <c r="V58" i="2" s="1"/>
  <c r="Q60" i="2"/>
  <c r="V60" i="2" s="1"/>
  <c r="H61" i="3"/>
  <c r="U61" i="2"/>
  <c r="O59" i="2"/>
  <c r="V59" i="2" s="1"/>
  <c r="U60" i="2"/>
  <c r="V53" i="2"/>
  <c r="V49" i="2"/>
  <c r="V51" i="2"/>
  <c r="V54" i="2"/>
  <c r="V48" i="2"/>
  <c r="U54" i="2"/>
  <c r="O50" i="2"/>
  <c r="V50" i="2" s="1"/>
  <c r="P51" i="2"/>
  <c r="Q52" i="2"/>
  <c r="V52" i="2" s="1"/>
  <c r="U52" i="2"/>
  <c r="V43" i="2"/>
  <c r="V41" i="2"/>
  <c r="V40" i="2"/>
  <c r="V45" i="2"/>
  <c r="U41" i="2"/>
  <c r="T44" i="2"/>
  <c r="P42" i="2"/>
  <c r="V42" i="2" s="1"/>
  <c r="Q43" i="2"/>
  <c r="G42" i="3"/>
  <c r="U39" i="2"/>
  <c r="U45" i="2"/>
  <c r="T43" i="2"/>
  <c r="V32" i="2"/>
  <c r="V34" i="2"/>
  <c r="V30" i="2"/>
  <c r="P33" i="2"/>
  <c r="V33" i="2" s="1"/>
  <c r="O31" i="2"/>
  <c r="V31" i="2" s="1"/>
  <c r="P32" i="2"/>
  <c r="U36" i="2"/>
  <c r="G34" i="3"/>
  <c r="V21" i="2"/>
  <c r="V27" i="2"/>
  <c r="O23" i="2"/>
  <c r="V23" i="2" s="1"/>
  <c r="P24" i="2"/>
  <c r="V24" i="2" s="1"/>
  <c r="U25" i="2"/>
  <c r="G24" i="3"/>
  <c r="V17" i="2"/>
  <c r="V15" i="2"/>
  <c r="V12" i="2"/>
  <c r="V14" i="2"/>
  <c r="V16" i="2"/>
  <c r="V18" i="2"/>
  <c r="H9" i="3"/>
  <c r="M32" i="3"/>
  <c r="D32" i="3"/>
  <c r="H36" i="3"/>
  <c r="C43" i="3"/>
  <c r="F50" i="3"/>
  <c r="Y50" i="2"/>
  <c r="M62" i="3"/>
  <c r="D62" i="3"/>
  <c r="F21" i="3"/>
  <c r="Y21" i="2"/>
  <c r="H49" i="3"/>
  <c r="N52" i="3"/>
  <c r="E52" i="3"/>
  <c r="C54" i="3"/>
  <c r="F61" i="3"/>
  <c r="Y61" i="2"/>
  <c r="N6" i="3"/>
  <c r="E6" i="3"/>
  <c r="D7" i="3"/>
  <c r="C8" i="3"/>
  <c r="M9" i="3"/>
  <c r="J9" i="3"/>
  <c r="F14" i="3"/>
  <c r="Y14" i="2"/>
  <c r="M15" i="3"/>
  <c r="D15" i="3"/>
  <c r="F22" i="3"/>
  <c r="Y22" i="2"/>
  <c r="N23" i="3"/>
  <c r="E23" i="3"/>
  <c r="C25" i="3"/>
  <c r="K25" i="3"/>
  <c r="F32" i="3"/>
  <c r="Y32" i="2"/>
  <c r="N33" i="3"/>
  <c r="E33" i="3"/>
  <c r="D34" i="3"/>
  <c r="C35" i="3"/>
  <c r="F42" i="3"/>
  <c r="Y42" i="2"/>
  <c r="N43" i="3"/>
  <c r="E43" i="3"/>
  <c r="C45" i="3"/>
  <c r="N45" i="3"/>
  <c r="K45" i="3"/>
  <c r="F52" i="3"/>
  <c r="Y52" i="2"/>
  <c r="N53" i="3"/>
  <c r="E53" i="3"/>
  <c r="M54" i="3"/>
  <c r="D54" i="3"/>
  <c r="C57" i="3"/>
  <c r="F62" i="3"/>
  <c r="Y62" i="2"/>
  <c r="N63" i="3"/>
  <c r="E63" i="3"/>
  <c r="G12" i="3"/>
  <c r="F30" i="3"/>
  <c r="Y30" i="2"/>
  <c r="C33" i="3"/>
  <c r="F40" i="3"/>
  <c r="Y40" i="2"/>
  <c r="N51" i="3"/>
  <c r="E51" i="3"/>
  <c r="C15" i="3"/>
  <c r="Y31" i="2"/>
  <c r="F31" i="3"/>
  <c r="G40" i="3"/>
  <c r="M43" i="3"/>
  <c r="D43" i="3"/>
  <c r="Y51" i="2"/>
  <c r="F51" i="3"/>
  <c r="H59" i="3"/>
  <c r="N62" i="3"/>
  <c r="E62" i="3"/>
  <c r="M3" i="3"/>
  <c r="D3" i="3"/>
  <c r="F6" i="3"/>
  <c r="Y6" i="2"/>
  <c r="U6" i="2"/>
  <c r="N7" i="3"/>
  <c r="E7" i="3"/>
  <c r="M8" i="3"/>
  <c r="D8" i="3"/>
  <c r="C9" i="3"/>
  <c r="C16" i="3"/>
  <c r="I18" i="3"/>
  <c r="F23" i="3"/>
  <c r="Y23" i="2"/>
  <c r="N24" i="3"/>
  <c r="E24" i="3"/>
  <c r="M25" i="3"/>
  <c r="D25" i="3"/>
  <c r="C26" i="3"/>
  <c r="I30" i="3"/>
  <c r="F33" i="3"/>
  <c r="Y33" i="2"/>
  <c r="N34" i="3"/>
  <c r="E34" i="3"/>
  <c r="M35" i="3"/>
  <c r="D35" i="3"/>
  <c r="C36" i="3"/>
  <c r="F43" i="3"/>
  <c r="Y43" i="2"/>
  <c r="N44" i="3"/>
  <c r="E44" i="3"/>
  <c r="M45" i="3"/>
  <c r="D45" i="3"/>
  <c r="H16" i="3"/>
  <c r="M22" i="3"/>
  <c r="D22" i="3"/>
  <c r="J24" i="3"/>
  <c r="N31" i="3"/>
  <c r="E31" i="3"/>
  <c r="G39" i="3"/>
  <c r="F60" i="3"/>
  <c r="Y60" i="2"/>
  <c r="Y5" i="2"/>
  <c r="F5" i="3"/>
  <c r="U5" i="2"/>
  <c r="N14" i="3"/>
  <c r="E14" i="3"/>
  <c r="H17" i="3"/>
  <c r="P18" i="3"/>
  <c r="G18" i="3"/>
  <c r="M23" i="3"/>
  <c r="D23" i="3"/>
  <c r="C24" i="3"/>
  <c r="H27" i="3"/>
  <c r="M33" i="3"/>
  <c r="D33" i="3"/>
  <c r="C34" i="3"/>
  <c r="H39" i="3"/>
  <c r="F41" i="3"/>
  <c r="Y41" i="2"/>
  <c r="C44" i="3"/>
  <c r="G50" i="3"/>
  <c r="M53" i="3"/>
  <c r="D53" i="3"/>
  <c r="G60" i="3"/>
  <c r="M63" i="3"/>
  <c r="D63" i="3"/>
  <c r="N3" i="3"/>
  <c r="E3" i="3"/>
  <c r="O4" i="2"/>
  <c r="C4" i="3"/>
  <c r="F7" i="3"/>
  <c r="U7" i="2"/>
  <c r="Y7" i="2"/>
  <c r="E8" i="3"/>
  <c r="C12" i="3"/>
  <c r="N12" i="3"/>
  <c r="K12" i="3"/>
  <c r="F15" i="3"/>
  <c r="Y15" i="2"/>
  <c r="M16" i="3"/>
  <c r="D16" i="3"/>
  <c r="C17" i="3"/>
  <c r="F24" i="3"/>
  <c r="Y24" i="2"/>
  <c r="M26" i="3"/>
  <c r="D26" i="3"/>
  <c r="C27" i="3"/>
  <c r="F34" i="3"/>
  <c r="Y34" i="2"/>
  <c r="E35" i="3"/>
  <c r="M36" i="3"/>
  <c r="D36" i="3"/>
  <c r="C39" i="3"/>
  <c r="F44" i="3"/>
  <c r="Y44" i="2"/>
  <c r="M48" i="3"/>
  <c r="D48" i="3"/>
  <c r="C49" i="3"/>
  <c r="C6" i="3"/>
  <c r="H48" i="3"/>
  <c r="M52" i="3"/>
  <c r="D52" i="3"/>
  <c r="H58" i="3"/>
  <c r="C63" i="3"/>
  <c r="H4" i="3"/>
  <c r="H12" i="3"/>
  <c r="D17" i="3"/>
  <c r="F35" i="3"/>
  <c r="Y35" i="2"/>
  <c r="N36" i="3"/>
  <c r="E36" i="3"/>
  <c r="M39" i="3"/>
  <c r="D39" i="3"/>
  <c r="C40" i="3"/>
  <c r="M41" i="3"/>
  <c r="J41" i="3"/>
  <c r="H43" i="3"/>
  <c r="F45" i="3"/>
  <c r="Y45" i="2"/>
  <c r="N48" i="3"/>
  <c r="E48" i="3"/>
  <c r="D49" i="3"/>
  <c r="C50" i="3"/>
  <c r="G54" i="3"/>
  <c r="F57" i="3"/>
  <c r="Y57" i="2"/>
  <c r="N58" i="3"/>
  <c r="E58" i="3"/>
  <c r="M59" i="3"/>
  <c r="D59" i="3"/>
  <c r="C60" i="3"/>
  <c r="N21" i="3"/>
  <c r="E21" i="3"/>
  <c r="H26" i="3"/>
  <c r="M42" i="3"/>
  <c r="D42" i="3"/>
  <c r="C53" i="3"/>
  <c r="G59" i="3"/>
  <c r="O7" i="2"/>
  <c r="C7" i="3"/>
  <c r="G30" i="3"/>
  <c r="Y3" i="2"/>
  <c r="F3" i="3"/>
  <c r="U3" i="2"/>
  <c r="N9" i="3"/>
  <c r="E9" i="3"/>
  <c r="P15" i="3"/>
  <c r="G15" i="3"/>
  <c r="Q23" i="3"/>
  <c r="H23" i="3"/>
  <c r="F25" i="3"/>
  <c r="Y25" i="2"/>
  <c r="D27" i="3"/>
  <c r="M31" i="3"/>
  <c r="J31" i="3"/>
  <c r="Q33" i="3"/>
  <c r="H33" i="3"/>
  <c r="P3" i="2"/>
  <c r="P3" i="3" s="1"/>
  <c r="G3" i="3"/>
  <c r="N4" i="3"/>
  <c r="E4" i="3"/>
  <c r="O5" i="2"/>
  <c r="C5" i="3"/>
  <c r="Q7" i="2"/>
  <c r="Q7" i="3" s="1"/>
  <c r="H7" i="3"/>
  <c r="P8" i="2"/>
  <c r="P8" i="3" s="1"/>
  <c r="G8" i="3"/>
  <c r="O9" i="2"/>
  <c r="Y9" i="2"/>
  <c r="F9" i="3"/>
  <c r="M13" i="3"/>
  <c r="D13" i="3"/>
  <c r="F16" i="3"/>
  <c r="Y16" i="2"/>
  <c r="N17" i="3"/>
  <c r="E17" i="3"/>
  <c r="M18" i="3"/>
  <c r="D18" i="3"/>
  <c r="C21" i="3"/>
  <c r="I23" i="3"/>
  <c r="F26" i="3"/>
  <c r="Y26" i="2"/>
  <c r="N27" i="3"/>
  <c r="E27" i="3"/>
  <c r="M30" i="3"/>
  <c r="D30" i="3"/>
  <c r="C31" i="3"/>
  <c r="H34" i="3"/>
  <c r="P35" i="3"/>
  <c r="G35" i="3"/>
  <c r="F36" i="3"/>
  <c r="Y36" i="2"/>
  <c r="N39" i="3"/>
  <c r="E39" i="3"/>
  <c r="M40" i="3"/>
  <c r="D40" i="3"/>
  <c r="C41" i="3"/>
  <c r="F48" i="3"/>
  <c r="Y48" i="2"/>
  <c r="N49" i="3"/>
  <c r="Y58" i="2"/>
  <c r="F13" i="3"/>
  <c r="Y13" i="2"/>
  <c r="F18" i="3"/>
  <c r="Y18" i="2"/>
  <c r="N41" i="3"/>
  <c r="E41" i="3"/>
  <c r="J44" i="3"/>
  <c r="N61" i="3"/>
  <c r="E61" i="3"/>
  <c r="M6" i="3"/>
  <c r="D6" i="3"/>
  <c r="P13" i="3"/>
  <c r="G13" i="3"/>
  <c r="Q6" i="2"/>
  <c r="Q6" i="3" s="1"/>
  <c r="H6" i="3"/>
  <c r="U8" i="2"/>
  <c r="Y8" i="2"/>
  <c r="F8" i="3"/>
  <c r="M12" i="3"/>
  <c r="D12" i="3"/>
  <c r="N16" i="3"/>
  <c r="E16" i="3"/>
  <c r="M21" i="3"/>
  <c r="J21" i="3"/>
  <c r="N26" i="3"/>
  <c r="E26" i="3"/>
  <c r="Q3" i="2"/>
  <c r="Q3" i="3" s="1"/>
  <c r="H3" i="3"/>
  <c r="F4" i="3"/>
  <c r="Y4" i="2"/>
  <c r="M5" i="3"/>
  <c r="D5" i="3"/>
  <c r="P9" i="2"/>
  <c r="P9" i="3" s="1"/>
  <c r="G9" i="3"/>
  <c r="F12" i="3"/>
  <c r="Y12" i="2"/>
  <c r="N13" i="3"/>
  <c r="E13" i="3"/>
  <c r="C14" i="3"/>
  <c r="P16" i="3"/>
  <c r="G16" i="3"/>
  <c r="F17" i="3"/>
  <c r="Y17" i="2"/>
  <c r="E18" i="3"/>
  <c r="C22" i="3"/>
  <c r="N22" i="3"/>
  <c r="K22" i="3"/>
  <c r="P26" i="3"/>
  <c r="G26" i="3"/>
  <c r="Y27" i="2"/>
  <c r="F27" i="3"/>
  <c r="E30" i="3"/>
  <c r="C32" i="3"/>
  <c r="N32" i="3"/>
  <c r="K32" i="3"/>
  <c r="P36" i="3"/>
  <c r="G36" i="3"/>
  <c r="F39" i="3"/>
  <c r="Y39" i="2"/>
  <c r="E40" i="3"/>
  <c r="C42" i="3"/>
  <c r="N42" i="3"/>
  <c r="K42" i="3"/>
  <c r="Q45" i="3"/>
  <c r="H45" i="3"/>
  <c r="G48" i="3"/>
  <c r="Y49" i="2"/>
  <c r="F49" i="3"/>
  <c r="Y54" i="2"/>
  <c r="C48" i="3"/>
  <c r="E49" i="3"/>
  <c r="N54" i="3"/>
  <c r="M57" i="3"/>
  <c r="N57" i="3"/>
  <c r="E57" i="3"/>
  <c r="M58" i="3"/>
  <c r="C59" i="3"/>
  <c r="C62" i="3"/>
  <c r="C58" i="3"/>
  <c r="E60" i="3"/>
  <c r="M50" i="3"/>
  <c r="D50" i="3"/>
  <c r="C51" i="3"/>
  <c r="H54" i="3"/>
  <c r="G57" i="3"/>
  <c r="F58" i="3"/>
  <c r="N59" i="3"/>
  <c r="M60" i="3"/>
  <c r="D60" i="3"/>
  <c r="C61" i="3"/>
  <c r="D58" i="3"/>
  <c r="E59" i="3"/>
  <c r="N50" i="3"/>
  <c r="M51" i="3"/>
  <c r="D51" i="3"/>
  <c r="H57" i="3"/>
  <c r="M61" i="3"/>
  <c r="D61" i="3"/>
  <c r="Y53" i="2"/>
  <c r="Y59" i="2"/>
  <c r="Y63" i="2"/>
  <c r="D57" i="3"/>
  <c r="F59" i="3"/>
  <c r="C52" i="3"/>
  <c r="E54" i="3"/>
  <c r="G58" i="3"/>
  <c r="P5" i="2"/>
  <c r="P5" i="3" s="1"/>
  <c r="Q13" i="3"/>
  <c r="P21" i="3"/>
  <c r="P31" i="3"/>
  <c r="Q60" i="3"/>
  <c r="P61" i="3"/>
  <c r="P22" i="3"/>
  <c r="P52" i="3"/>
  <c r="P6" i="2"/>
  <c r="P6" i="3" s="1"/>
  <c r="Q14" i="3"/>
  <c r="Q22" i="3"/>
  <c r="Q32" i="3"/>
  <c r="Q42" i="3"/>
  <c r="P43" i="3"/>
  <c r="Q62" i="3"/>
  <c r="P63" i="3"/>
  <c r="Q53" i="3"/>
  <c r="P54" i="3"/>
  <c r="P25" i="3"/>
  <c r="Q44" i="3"/>
  <c r="V21" i="1"/>
  <c r="X21" i="1" s="1"/>
  <c r="V27" i="1"/>
  <c r="W39" i="1"/>
  <c r="V41" i="1"/>
  <c r="X41" i="1" s="1"/>
  <c r="V49" i="1"/>
  <c r="V8" i="1"/>
  <c r="X8" i="1" s="1"/>
  <c r="X14" i="1"/>
  <c r="X17" i="1"/>
  <c r="V30" i="1"/>
  <c r="V50" i="1"/>
  <c r="X50" i="1" s="1"/>
  <c r="X54" i="1"/>
  <c r="W62" i="1"/>
  <c r="W21" i="1"/>
  <c r="X22" i="1"/>
  <c r="X30" i="1"/>
  <c r="X42" i="1"/>
  <c r="W3" i="1"/>
  <c r="W6" i="1"/>
  <c r="W7" i="1"/>
  <c r="V9" i="1"/>
  <c r="X9" i="1" s="1"/>
  <c r="V12" i="1"/>
  <c r="X12" i="1" s="1"/>
  <c r="V17" i="1"/>
  <c r="W17" i="1" s="1"/>
  <c r="W27" i="1"/>
  <c r="V31" i="1"/>
  <c r="X31" i="1" s="1"/>
  <c r="V32" i="1"/>
  <c r="V39" i="1"/>
  <c r="X39" i="1" s="1"/>
  <c r="W49" i="1"/>
  <c r="V52" i="1"/>
  <c r="X52" i="1" s="1"/>
  <c r="V16" i="1"/>
  <c r="W16" i="1" s="1"/>
  <c r="X4" i="1"/>
  <c r="X7" i="1"/>
  <c r="V18" i="1"/>
  <c r="W18" i="1" s="1"/>
  <c r="X27" i="1"/>
  <c r="V40" i="1"/>
  <c r="W40" i="1" s="1"/>
  <c r="X44" i="1"/>
  <c r="X49" i="1"/>
  <c r="V60" i="1"/>
  <c r="W60" i="1" s="1"/>
  <c r="V5" i="1"/>
  <c r="X5" i="1" s="1"/>
  <c r="V6" i="1"/>
  <c r="X6" i="1" s="1"/>
  <c r="W8" i="1"/>
  <c r="W12" i="1"/>
  <c r="V25" i="1"/>
  <c r="X25" i="1" s="1"/>
  <c r="W30" i="1"/>
  <c r="W32" i="1"/>
  <c r="V45" i="1"/>
  <c r="X45" i="1" s="1"/>
  <c r="W50" i="1"/>
  <c r="W52" i="1"/>
  <c r="W9" i="1"/>
  <c r="X18" i="1"/>
  <c r="W31" i="1"/>
  <c r="X32" i="1"/>
  <c r="O23" i="1"/>
  <c r="V23" i="1" s="1"/>
  <c r="X23" i="1" s="1"/>
  <c r="O53" i="1"/>
  <c r="V53" i="1" s="1"/>
  <c r="X53" i="1" s="1"/>
  <c r="T5" i="1"/>
  <c r="W5" i="1" s="1"/>
  <c r="T15" i="1"/>
  <c r="W15" i="1" s="1"/>
  <c r="T25" i="1"/>
  <c r="W25" i="1" s="1"/>
  <c r="T35" i="1"/>
  <c r="W35" i="1" s="1"/>
  <c r="T45" i="1"/>
  <c r="T57" i="1"/>
  <c r="W57" i="1" s="1"/>
  <c r="O3" i="1"/>
  <c r="V3" i="1" s="1"/>
  <c r="X3" i="1" s="1"/>
  <c r="O33" i="1"/>
  <c r="V33" i="1" s="1"/>
  <c r="X33" i="1" s="1"/>
  <c r="O43" i="1"/>
  <c r="V43" i="1" s="1"/>
  <c r="X43" i="1" s="1"/>
  <c r="O63" i="1"/>
  <c r="V63" i="1" s="1"/>
  <c r="X63" i="1" s="1"/>
  <c r="P6" i="1"/>
  <c r="P16" i="1"/>
  <c r="P26" i="1"/>
  <c r="V26" i="1" s="1"/>
  <c r="P36" i="1"/>
  <c r="V36" i="1" s="1"/>
  <c r="P48" i="1"/>
  <c r="V48" i="1" s="1"/>
  <c r="P58" i="1"/>
  <c r="V58" i="1" s="1"/>
  <c r="T13" i="1"/>
  <c r="W13" i="1" s="1"/>
  <c r="O14" i="1"/>
  <c r="V14" i="1" s="1"/>
  <c r="W14" i="1" s="1"/>
  <c r="O24" i="1"/>
  <c r="V24" i="1" s="1"/>
  <c r="W24" i="1" s="1"/>
  <c r="O34" i="1"/>
  <c r="V34" i="1" s="1"/>
  <c r="X34" i="1" s="1"/>
  <c r="O44" i="1"/>
  <c r="V44" i="1" s="1"/>
  <c r="W44" i="1" s="1"/>
  <c r="O54" i="1"/>
  <c r="V54" i="1" s="1"/>
  <c r="W54" i="1" s="1"/>
  <c r="P61" i="1"/>
  <c r="V61" i="1" s="1"/>
  <c r="O4" i="1"/>
  <c r="V4" i="1" s="1"/>
  <c r="W4" i="1" s="1"/>
  <c r="P62" i="3" l="1"/>
  <c r="Q61" i="3"/>
  <c r="P57" i="3"/>
  <c r="X62" i="2"/>
  <c r="Q57" i="3"/>
  <c r="P53" i="3"/>
  <c r="Q52" i="3"/>
  <c r="P51" i="3"/>
  <c r="Q50" i="3"/>
  <c r="P48" i="3"/>
  <c r="P39" i="3"/>
  <c r="P45" i="3"/>
  <c r="Q41" i="3"/>
  <c r="P41" i="3"/>
  <c r="P42" i="3"/>
  <c r="Q34" i="3"/>
  <c r="P32" i="3"/>
  <c r="Q21" i="3"/>
  <c r="Q12" i="3"/>
  <c r="O21" i="3"/>
  <c r="O41" i="3"/>
  <c r="O58" i="3"/>
  <c r="O51" i="3"/>
  <c r="O42" i="3"/>
  <c r="O40" i="3"/>
  <c r="L31" i="3"/>
  <c r="X31" i="2"/>
  <c r="Q8" i="2"/>
  <c r="Q8" i="3" s="1"/>
  <c r="N8" i="3"/>
  <c r="L34" i="3"/>
  <c r="X34" i="2"/>
  <c r="Q16" i="3"/>
  <c r="L45" i="3"/>
  <c r="X45" i="2"/>
  <c r="Q25" i="3"/>
  <c r="N25" i="3"/>
  <c r="Q15" i="3"/>
  <c r="N15" i="3"/>
  <c r="T8" i="2"/>
  <c r="L8" i="3"/>
  <c r="X8" i="2"/>
  <c r="O61" i="3"/>
  <c r="P33" i="3"/>
  <c r="O52" i="3"/>
  <c r="P58" i="3"/>
  <c r="X59" i="2"/>
  <c r="L59" i="3"/>
  <c r="P4" i="2"/>
  <c r="P4" i="3" s="1"/>
  <c r="M4" i="3"/>
  <c r="P44" i="3"/>
  <c r="M44" i="3"/>
  <c r="L23" i="3"/>
  <c r="X23" i="2"/>
  <c r="T7" i="2"/>
  <c r="X7" i="2"/>
  <c r="L7" i="3"/>
  <c r="Q26" i="3"/>
  <c r="L50" i="3"/>
  <c r="X50" i="2"/>
  <c r="P17" i="3"/>
  <c r="M17" i="3"/>
  <c r="Q58" i="3"/>
  <c r="X49" i="2"/>
  <c r="L49" i="3"/>
  <c r="L44" i="3"/>
  <c r="X44" i="2"/>
  <c r="X16" i="2"/>
  <c r="L16" i="3"/>
  <c r="Q59" i="3"/>
  <c r="P40" i="3"/>
  <c r="P34" i="3"/>
  <c r="M34" i="3"/>
  <c r="L43" i="3"/>
  <c r="X43" i="2"/>
  <c r="O7" i="3"/>
  <c r="L22" i="3"/>
  <c r="X22" i="2"/>
  <c r="L14" i="3"/>
  <c r="X14" i="2"/>
  <c r="Q24" i="3"/>
  <c r="Q31" i="3"/>
  <c r="Q5" i="2"/>
  <c r="Q5" i="3" s="1"/>
  <c r="N5" i="3"/>
  <c r="L21" i="3"/>
  <c r="X21" i="2"/>
  <c r="X13" i="2"/>
  <c r="L13" i="3"/>
  <c r="P59" i="3"/>
  <c r="P49" i="3"/>
  <c r="M49" i="3"/>
  <c r="Q43" i="3"/>
  <c r="Q35" i="3"/>
  <c r="N35" i="3"/>
  <c r="P60" i="3"/>
  <c r="X36" i="2"/>
  <c r="L36" i="3"/>
  <c r="L9" i="3"/>
  <c r="X9" i="2"/>
  <c r="T9" i="2"/>
  <c r="O3" i="2"/>
  <c r="L3" i="3"/>
  <c r="X3" i="2"/>
  <c r="T3" i="2"/>
  <c r="P14" i="3"/>
  <c r="M14" i="3"/>
  <c r="Q36" i="3"/>
  <c r="O4" i="3"/>
  <c r="V4" i="2"/>
  <c r="P27" i="3"/>
  <c r="M27" i="3"/>
  <c r="O54" i="3"/>
  <c r="O14" i="3"/>
  <c r="Q40" i="3"/>
  <c r="N40" i="3"/>
  <c r="L25" i="3"/>
  <c r="X25" i="2"/>
  <c r="O24" i="3"/>
  <c r="Q63" i="3"/>
  <c r="P23" i="3"/>
  <c r="L52" i="3"/>
  <c r="X52" i="2"/>
  <c r="L61" i="3"/>
  <c r="X61" i="2"/>
  <c r="L32" i="3"/>
  <c r="X32" i="2"/>
  <c r="Q27" i="3"/>
  <c r="Q17" i="3"/>
  <c r="P24" i="3"/>
  <c r="M24" i="3"/>
  <c r="L30" i="3"/>
  <c r="X30" i="2"/>
  <c r="O22" i="3"/>
  <c r="L48" i="3"/>
  <c r="X48" i="2"/>
  <c r="O57" i="3"/>
  <c r="O44" i="3"/>
  <c r="O53" i="3"/>
  <c r="Q54" i="3"/>
  <c r="X53" i="2"/>
  <c r="L53" i="3"/>
  <c r="Q4" i="2"/>
  <c r="Q4" i="3" s="1"/>
  <c r="Q48" i="3"/>
  <c r="X17" i="2"/>
  <c r="L17" i="3"/>
  <c r="T4" i="2"/>
  <c r="L4" i="3"/>
  <c r="X4" i="2"/>
  <c r="P12" i="3"/>
  <c r="L57" i="3"/>
  <c r="X57" i="2"/>
  <c r="O34" i="3"/>
  <c r="L42" i="3"/>
  <c r="X42" i="2"/>
  <c r="O12" i="3"/>
  <c r="O9" i="3"/>
  <c r="L41" i="3"/>
  <c r="X41" i="2"/>
  <c r="V5" i="2"/>
  <c r="O5" i="3"/>
  <c r="O30" i="3"/>
  <c r="L54" i="3"/>
  <c r="X54" i="2"/>
  <c r="O15" i="3"/>
  <c r="O62" i="3"/>
  <c r="O32" i="3"/>
  <c r="X58" i="2"/>
  <c r="L58" i="3"/>
  <c r="O39" i="3"/>
  <c r="Q30" i="3"/>
  <c r="N30" i="3"/>
  <c r="O17" i="3"/>
  <c r="O8" i="2"/>
  <c r="L5" i="3"/>
  <c r="T5" i="2"/>
  <c r="X5" i="2"/>
  <c r="L60" i="3"/>
  <c r="X60" i="2"/>
  <c r="L12" i="3"/>
  <c r="X12" i="2"/>
  <c r="Q39" i="3"/>
  <c r="L24" i="3"/>
  <c r="X24" i="2"/>
  <c r="L26" i="3"/>
  <c r="X26" i="2"/>
  <c r="L15" i="3"/>
  <c r="X15" i="2"/>
  <c r="X33" i="2"/>
  <c r="L33" i="3"/>
  <c r="Q49" i="3"/>
  <c r="O59" i="3"/>
  <c r="O49" i="3"/>
  <c r="O63" i="3"/>
  <c r="O27" i="3"/>
  <c r="Q18" i="3"/>
  <c r="N18" i="3"/>
  <c r="O36" i="3"/>
  <c r="P7" i="2"/>
  <c r="P7" i="3" s="1"/>
  <c r="M7" i="3"/>
  <c r="Q51" i="3"/>
  <c r="L51" i="3"/>
  <c r="X51" i="2"/>
  <c r="O18" i="3"/>
  <c r="P30" i="3"/>
  <c r="L40" i="3"/>
  <c r="X40" i="2"/>
  <c r="O35" i="3"/>
  <c r="L63" i="3"/>
  <c r="X63" i="2"/>
  <c r="O6" i="2"/>
  <c r="X6" i="2"/>
  <c r="L6" i="3"/>
  <c r="T6" i="2"/>
  <c r="X39" i="2"/>
  <c r="L39" i="3"/>
  <c r="X27" i="2"/>
  <c r="L27" i="3"/>
  <c r="P50" i="3"/>
  <c r="L18" i="3"/>
  <c r="X18" i="2"/>
  <c r="L35" i="3"/>
  <c r="X35" i="2"/>
  <c r="Q9" i="2"/>
  <c r="Q9" i="3" s="1"/>
  <c r="W58" i="1"/>
  <c r="X58" i="1"/>
  <c r="X48" i="1"/>
  <c r="W48" i="1"/>
  <c r="X36" i="1"/>
  <c r="W36" i="1"/>
  <c r="X61" i="1"/>
  <c r="W61" i="1"/>
  <c r="W26" i="1"/>
  <c r="X26" i="1"/>
  <c r="X60" i="1"/>
  <c r="W23" i="1"/>
  <c r="W63" i="1"/>
  <c r="W33" i="1"/>
  <c r="W34" i="1"/>
  <c r="W45" i="1"/>
  <c r="X24" i="1"/>
  <c r="X16" i="1"/>
  <c r="W43" i="1"/>
  <c r="X40" i="1"/>
  <c r="W53" i="1"/>
  <c r="W41" i="1"/>
  <c r="O45" i="3" l="1"/>
  <c r="V6" i="2"/>
  <c r="O6" i="3"/>
  <c r="O23" i="3"/>
  <c r="O50" i="3"/>
  <c r="O31" i="3"/>
  <c r="O25" i="3"/>
  <c r="V7" i="2"/>
  <c r="O33" i="3"/>
  <c r="O60" i="3"/>
  <c r="V9" i="2"/>
  <c r="O8" i="3"/>
  <c r="V8" i="2"/>
  <c r="O26" i="3"/>
  <c r="O13" i="3"/>
  <c r="O48" i="3"/>
  <c r="O43" i="3"/>
  <c r="O16" i="3"/>
  <c r="V3" i="2"/>
  <c r="O3" i="3"/>
</calcChain>
</file>

<file path=xl/sharedStrings.xml><?xml version="1.0" encoding="utf-8"?>
<sst xmlns="http://schemas.openxmlformats.org/spreadsheetml/2006/main" count="393" uniqueCount="33">
  <si>
    <t>Day</t>
  </si>
  <si>
    <t>Tet</t>
  </si>
  <si>
    <t>Spec</t>
  </si>
  <si>
    <t>Kan</t>
  </si>
  <si>
    <t>TK</t>
  </si>
  <si>
    <t>Total</t>
  </si>
  <si>
    <t>SK</t>
  </si>
  <si>
    <t>Dil</t>
  </si>
  <si>
    <t>TK AVG</t>
  </si>
  <si>
    <t>S AVG</t>
  </si>
  <si>
    <t>Tot AVG</t>
  </si>
  <si>
    <t>TK %</t>
  </si>
  <si>
    <t>S %</t>
  </si>
  <si>
    <t>x</t>
  </si>
  <si>
    <t>T1</t>
  </si>
  <si>
    <t>T2</t>
  </si>
  <si>
    <t>T3</t>
  </si>
  <si>
    <t>T4</t>
  </si>
  <si>
    <t>T5</t>
  </si>
  <si>
    <t>T6</t>
  </si>
  <si>
    <t>T7</t>
  </si>
  <si>
    <t>100:0</t>
  </si>
  <si>
    <t>0:100</t>
  </si>
  <si>
    <t>50:50</t>
  </si>
  <si>
    <t>70:30</t>
  </si>
  <si>
    <t>30:70</t>
  </si>
  <si>
    <t>90:10</t>
  </si>
  <si>
    <t>10:90</t>
  </si>
  <si>
    <t>TK % SD</t>
  </si>
  <si>
    <t>TK SD</t>
  </si>
  <si>
    <t>S % SD</t>
  </si>
  <si>
    <t>S SD</t>
  </si>
  <si>
    <t>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</si>
</sst>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1" fillId="0" borderId="0" xfId="0" applyFont="1"/>
    <xf numFmtId="1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4F9DD-BF7D-4D8D-97B2-1BA767946F60}">
  <dimension ref="A1:AG63"/>
  <sheetViews>
    <sheetView tabSelected="1" zoomScale="70" zoomScaleNormal="70" workbookViewId="0"/>
  </sheetViews>
  <sheetFormatPr defaultRowHeight="15" x14ac:dyDescent="0.25"/>
  <sheetData>
    <row r="1" spans="1:33" x14ac:dyDescent="0.25">
      <c r="S1" s="11"/>
      <c r="T1" s="11"/>
      <c r="U1" s="11"/>
    </row>
    <row r="2" spans="1:33" x14ac:dyDescent="0.25">
      <c r="A2" s="4" t="s">
        <v>14</v>
      </c>
      <c r="B2" s="8" t="s">
        <v>0</v>
      </c>
      <c r="C2" s="36" t="s">
        <v>1</v>
      </c>
      <c r="D2" s="36"/>
      <c r="E2" s="37"/>
      <c r="F2" s="36" t="s">
        <v>2</v>
      </c>
      <c r="G2" s="36"/>
      <c r="H2" s="37"/>
      <c r="I2" s="36" t="s">
        <v>3</v>
      </c>
      <c r="J2" s="36"/>
      <c r="K2" s="37"/>
      <c r="L2" s="36" t="s">
        <v>4</v>
      </c>
      <c r="M2" s="36"/>
      <c r="N2" s="37"/>
      <c r="O2" s="36" t="s">
        <v>5</v>
      </c>
      <c r="P2" s="36"/>
      <c r="Q2" s="37"/>
      <c r="R2" s="33" t="s">
        <v>6</v>
      </c>
      <c r="S2" s="33" t="s">
        <v>7</v>
      </c>
      <c r="T2" s="33" t="s">
        <v>8</v>
      </c>
      <c r="U2" s="33" t="s">
        <v>9</v>
      </c>
      <c r="V2" s="33" t="s">
        <v>10</v>
      </c>
      <c r="W2" s="33" t="s">
        <v>11</v>
      </c>
      <c r="X2" s="9" t="s">
        <v>12</v>
      </c>
      <c r="Z2" s="36" t="s">
        <v>28</v>
      </c>
      <c r="AA2" s="36"/>
      <c r="AB2" s="37"/>
      <c r="AC2" s="12" t="s">
        <v>29</v>
      </c>
      <c r="AD2" s="38" t="s">
        <v>30</v>
      </c>
      <c r="AE2" s="38"/>
      <c r="AF2" s="39"/>
      <c r="AG2" s="19" t="s">
        <v>31</v>
      </c>
    </row>
    <row r="3" spans="1:33" x14ac:dyDescent="0.25">
      <c r="A3" s="5" t="s">
        <v>21</v>
      </c>
      <c r="B3" s="6">
        <v>1</v>
      </c>
      <c r="C3" s="7">
        <v>59</v>
      </c>
      <c r="D3" s="7">
        <v>57</v>
      </c>
      <c r="E3" s="6">
        <v>68</v>
      </c>
      <c r="F3" s="7">
        <v>0</v>
      </c>
      <c r="G3" s="7">
        <v>0</v>
      </c>
      <c r="H3" s="6">
        <v>0</v>
      </c>
      <c r="I3" s="7">
        <v>61</v>
      </c>
      <c r="J3" s="7">
        <v>62</v>
      </c>
      <c r="K3" s="6">
        <v>51</v>
      </c>
      <c r="L3" s="7">
        <f>SUM(C3+I3)/2</f>
        <v>60</v>
      </c>
      <c r="M3" s="7">
        <f t="shared" ref="M3:N3" si="0">SUM(D3+J3)/2</f>
        <v>59.5</v>
      </c>
      <c r="N3" s="6">
        <f t="shared" si="0"/>
        <v>59.5</v>
      </c>
      <c r="O3" s="7">
        <f>SUM(F3+L3)</f>
        <v>60</v>
      </c>
      <c r="P3" s="7">
        <f t="shared" ref="P3:Q9" si="1">SUM(G3+M3)</f>
        <v>59.5</v>
      </c>
      <c r="Q3" s="6">
        <f t="shared" si="1"/>
        <v>59.5</v>
      </c>
      <c r="R3" s="6" t="s">
        <v>13</v>
      </c>
      <c r="S3" s="6">
        <v>7</v>
      </c>
      <c r="T3" s="6">
        <f>SUM(L3:N3)/3</f>
        <v>59.666666666666664</v>
      </c>
      <c r="U3" s="6">
        <f>SUM(F3:H3)/3</f>
        <v>0</v>
      </c>
      <c r="V3" s="6">
        <f>SUM(O3:Q3)/3</f>
        <v>59.666666666666664</v>
      </c>
      <c r="W3" s="6">
        <f>SUM(T3/V3)*100</f>
        <v>100</v>
      </c>
      <c r="X3" s="3">
        <f>SUM(U3/V3)*100</f>
        <v>0</v>
      </c>
      <c r="Z3" s="13">
        <f>SUM(L3/O3)*100</f>
        <v>100</v>
      </c>
      <c r="AA3" s="13">
        <f t="shared" ref="AA3:AB3" si="2">SUM(M3/P3)*100</f>
        <v>100</v>
      </c>
      <c r="AB3" s="14">
        <f t="shared" si="2"/>
        <v>100</v>
      </c>
      <c r="AC3" s="13">
        <f>_xlfn.STDEV.P(Z3:AB3)</f>
        <v>0</v>
      </c>
      <c r="AD3" s="15">
        <f>SUM(F3/O3)*100</f>
        <v>0</v>
      </c>
      <c r="AE3" s="16">
        <f t="shared" ref="AE3:AF3" si="3">SUM(G3/P3)*100</f>
        <v>0</v>
      </c>
      <c r="AF3" s="17">
        <f t="shared" si="3"/>
        <v>0</v>
      </c>
      <c r="AG3" s="13">
        <f>_xlfn.STDEV.P(AD3:AF3)</f>
        <v>0</v>
      </c>
    </row>
    <row r="4" spans="1:33" x14ac:dyDescent="0.25">
      <c r="A4" s="4"/>
      <c r="B4" s="6">
        <v>2</v>
      </c>
      <c r="C4" s="7">
        <v>63</v>
      </c>
      <c r="D4" s="7">
        <v>84</v>
      </c>
      <c r="E4" s="6">
        <v>64</v>
      </c>
      <c r="F4" s="7">
        <v>0</v>
      </c>
      <c r="G4" s="7">
        <v>0</v>
      </c>
      <c r="H4" s="6">
        <v>0</v>
      </c>
      <c r="I4" s="7">
        <v>93</v>
      </c>
      <c r="J4" s="7">
        <v>87</v>
      </c>
      <c r="K4" s="6">
        <v>94</v>
      </c>
      <c r="L4" s="7">
        <f t="shared" ref="L4:N9" si="4">SUM(C4+I4)/2</f>
        <v>78</v>
      </c>
      <c r="M4" s="7">
        <f t="shared" si="4"/>
        <v>85.5</v>
      </c>
      <c r="N4" s="6">
        <f t="shared" si="4"/>
        <v>79</v>
      </c>
      <c r="O4" s="7">
        <f t="shared" ref="O4:O9" si="5">SUM(F4+L4)</f>
        <v>78</v>
      </c>
      <c r="P4" s="7">
        <f t="shared" si="1"/>
        <v>85.5</v>
      </c>
      <c r="Q4" s="6">
        <f t="shared" si="1"/>
        <v>79</v>
      </c>
      <c r="R4" s="6" t="s">
        <v>13</v>
      </c>
      <c r="S4" s="6">
        <v>7</v>
      </c>
      <c r="T4" s="6">
        <f t="shared" ref="T4:T9" si="6">SUM(L4:N4)/3</f>
        <v>80.833333333333329</v>
      </c>
      <c r="U4" s="6">
        <f t="shared" ref="U4:U9" si="7">SUM(F4:H4)/3</f>
        <v>0</v>
      </c>
      <c r="V4" s="6">
        <f t="shared" ref="V4:V9" si="8">SUM(O4:Q4)/3</f>
        <v>80.833333333333329</v>
      </c>
      <c r="W4" s="6">
        <f t="shared" ref="W4:W9" si="9">SUM(T4/V4)*100</f>
        <v>100</v>
      </c>
      <c r="X4" s="3">
        <f t="shared" ref="X4:X9" si="10">SUM(U4/V4)*100</f>
        <v>0</v>
      </c>
      <c r="Z4" s="13">
        <f t="shared" ref="Z4:Z9" si="11">SUM(L4/O4)*100</f>
        <v>100</v>
      </c>
      <c r="AA4" s="13">
        <f t="shared" ref="AA4:AA9" si="12">SUM(M4/P4)*100</f>
        <v>100</v>
      </c>
      <c r="AB4" s="14">
        <f t="shared" ref="AB4:AB9" si="13">SUM(N4/Q4)*100</f>
        <v>100</v>
      </c>
      <c r="AC4" s="13">
        <f t="shared" ref="AC4:AC9" si="14">_xlfn.STDEV.P(Z4:AB4)</f>
        <v>0</v>
      </c>
      <c r="AD4" s="18">
        <f t="shared" ref="AD4:AD9" si="15">SUM(F4/O4)*100</f>
        <v>0</v>
      </c>
      <c r="AE4" s="13">
        <f t="shared" ref="AE4:AE9" si="16">SUM(G4/P4)*100</f>
        <v>0</v>
      </c>
      <c r="AF4" s="14">
        <f t="shared" ref="AF4:AF9" si="17">SUM(H4/Q4)*100</f>
        <v>0</v>
      </c>
      <c r="AG4" s="13">
        <f t="shared" ref="AG4:AG9" si="18">_xlfn.STDEV.P(AD4:AF4)</f>
        <v>0</v>
      </c>
    </row>
    <row r="5" spans="1:33" x14ac:dyDescent="0.25">
      <c r="A5" s="4"/>
      <c r="B5" s="6">
        <v>3</v>
      </c>
      <c r="C5" s="7">
        <v>57</v>
      </c>
      <c r="D5" s="7">
        <v>56</v>
      </c>
      <c r="E5" s="6">
        <v>63</v>
      </c>
      <c r="F5" s="7">
        <v>0</v>
      </c>
      <c r="G5" s="7">
        <v>0</v>
      </c>
      <c r="H5" s="6">
        <v>0</v>
      </c>
      <c r="I5" s="7">
        <v>63</v>
      </c>
      <c r="J5" s="7">
        <v>62</v>
      </c>
      <c r="K5" s="6">
        <v>61</v>
      </c>
      <c r="L5" s="7">
        <f t="shared" si="4"/>
        <v>60</v>
      </c>
      <c r="M5" s="7">
        <f t="shared" si="4"/>
        <v>59</v>
      </c>
      <c r="N5" s="6">
        <f t="shared" si="4"/>
        <v>62</v>
      </c>
      <c r="O5" s="7">
        <f t="shared" si="5"/>
        <v>60</v>
      </c>
      <c r="P5" s="7">
        <f t="shared" si="1"/>
        <v>59</v>
      </c>
      <c r="Q5" s="6">
        <f t="shared" si="1"/>
        <v>62</v>
      </c>
      <c r="R5" s="6" t="s">
        <v>13</v>
      </c>
      <c r="S5" s="6">
        <v>7</v>
      </c>
      <c r="T5" s="6">
        <f t="shared" si="6"/>
        <v>60.333333333333336</v>
      </c>
      <c r="U5" s="6">
        <f t="shared" si="7"/>
        <v>0</v>
      </c>
      <c r="V5" s="6">
        <f t="shared" si="8"/>
        <v>60.333333333333336</v>
      </c>
      <c r="W5" s="6">
        <f t="shared" si="9"/>
        <v>100</v>
      </c>
      <c r="X5" s="3">
        <f t="shared" si="10"/>
        <v>0</v>
      </c>
      <c r="Z5" s="13">
        <f t="shared" si="11"/>
        <v>100</v>
      </c>
      <c r="AA5" s="13">
        <f t="shared" si="12"/>
        <v>100</v>
      </c>
      <c r="AB5" s="14">
        <f t="shared" si="13"/>
        <v>100</v>
      </c>
      <c r="AC5" s="13">
        <f t="shared" si="14"/>
        <v>0</v>
      </c>
      <c r="AD5" s="18">
        <f t="shared" si="15"/>
        <v>0</v>
      </c>
      <c r="AE5" s="13">
        <f t="shared" si="16"/>
        <v>0</v>
      </c>
      <c r="AF5" s="14">
        <f t="shared" si="17"/>
        <v>0</v>
      </c>
      <c r="AG5" s="13">
        <f t="shared" si="18"/>
        <v>0</v>
      </c>
    </row>
    <row r="6" spans="1:33" x14ac:dyDescent="0.25">
      <c r="A6" s="4"/>
      <c r="B6" s="6">
        <v>4</v>
      </c>
      <c r="C6" s="7">
        <v>109</v>
      </c>
      <c r="D6" s="7">
        <v>127</v>
      </c>
      <c r="E6" s="6">
        <v>116</v>
      </c>
      <c r="F6" s="7">
        <v>0</v>
      </c>
      <c r="G6" s="7">
        <v>0</v>
      </c>
      <c r="H6" s="6">
        <v>0</v>
      </c>
      <c r="I6" s="7">
        <v>128</v>
      </c>
      <c r="J6" s="7">
        <v>133</v>
      </c>
      <c r="K6" s="6">
        <v>145</v>
      </c>
      <c r="L6" s="7">
        <f t="shared" si="4"/>
        <v>118.5</v>
      </c>
      <c r="M6" s="7">
        <f t="shared" si="4"/>
        <v>130</v>
      </c>
      <c r="N6" s="6">
        <f t="shared" si="4"/>
        <v>130.5</v>
      </c>
      <c r="O6" s="7">
        <f t="shared" si="5"/>
        <v>118.5</v>
      </c>
      <c r="P6" s="7">
        <f t="shared" si="1"/>
        <v>130</v>
      </c>
      <c r="Q6" s="6">
        <f t="shared" si="1"/>
        <v>130.5</v>
      </c>
      <c r="R6" s="6" t="s">
        <v>13</v>
      </c>
      <c r="S6" s="6">
        <v>6</v>
      </c>
      <c r="T6" s="6">
        <f t="shared" si="6"/>
        <v>126.33333333333333</v>
      </c>
      <c r="U6" s="6">
        <f t="shared" si="7"/>
        <v>0</v>
      </c>
      <c r="V6" s="6">
        <f t="shared" si="8"/>
        <v>126.33333333333333</v>
      </c>
      <c r="W6" s="6">
        <f t="shared" si="9"/>
        <v>100</v>
      </c>
      <c r="X6" s="3">
        <f t="shared" si="10"/>
        <v>0</v>
      </c>
      <c r="Z6" s="13">
        <f t="shared" si="11"/>
        <v>100</v>
      </c>
      <c r="AA6" s="13">
        <f t="shared" si="12"/>
        <v>100</v>
      </c>
      <c r="AB6" s="14">
        <f t="shared" si="13"/>
        <v>100</v>
      </c>
      <c r="AC6" s="13">
        <f t="shared" si="14"/>
        <v>0</v>
      </c>
      <c r="AD6" s="18">
        <f t="shared" si="15"/>
        <v>0</v>
      </c>
      <c r="AE6" s="13">
        <f t="shared" si="16"/>
        <v>0</v>
      </c>
      <c r="AF6" s="14">
        <f t="shared" si="17"/>
        <v>0</v>
      </c>
      <c r="AG6" s="13">
        <f t="shared" si="18"/>
        <v>0</v>
      </c>
    </row>
    <row r="7" spans="1:33" x14ac:dyDescent="0.25">
      <c r="A7" s="4"/>
      <c r="B7" s="6">
        <v>5</v>
      </c>
      <c r="C7" s="7">
        <v>46</v>
      </c>
      <c r="D7" s="7">
        <v>42</v>
      </c>
      <c r="E7" s="6">
        <v>51</v>
      </c>
      <c r="F7" s="7">
        <v>0</v>
      </c>
      <c r="G7" s="7">
        <v>0</v>
      </c>
      <c r="H7" s="6">
        <v>0</v>
      </c>
      <c r="I7" s="7">
        <v>50</v>
      </c>
      <c r="J7" s="7">
        <v>69</v>
      </c>
      <c r="K7" s="6">
        <v>72</v>
      </c>
      <c r="L7" s="7">
        <f t="shared" si="4"/>
        <v>48</v>
      </c>
      <c r="M7" s="7">
        <f t="shared" si="4"/>
        <v>55.5</v>
      </c>
      <c r="N7" s="6">
        <f t="shared" si="4"/>
        <v>61.5</v>
      </c>
      <c r="O7" s="7">
        <f t="shared" si="5"/>
        <v>48</v>
      </c>
      <c r="P7" s="7">
        <f t="shared" si="1"/>
        <v>55.5</v>
      </c>
      <c r="Q7" s="6">
        <f t="shared" si="1"/>
        <v>61.5</v>
      </c>
      <c r="R7" s="6" t="s">
        <v>13</v>
      </c>
      <c r="S7" s="6">
        <v>6</v>
      </c>
      <c r="T7" s="6">
        <f t="shared" si="6"/>
        <v>55</v>
      </c>
      <c r="U7" s="6">
        <f t="shared" si="7"/>
        <v>0</v>
      </c>
      <c r="V7" s="6">
        <f t="shared" si="8"/>
        <v>55</v>
      </c>
      <c r="W7" s="6">
        <f t="shared" si="9"/>
        <v>100</v>
      </c>
      <c r="X7" s="3">
        <f t="shared" si="10"/>
        <v>0</v>
      </c>
      <c r="Z7" s="13">
        <f t="shared" si="11"/>
        <v>100</v>
      </c>
      <c r="AA7" s="13">
        <f t="shared" si="12"/>
        <v>100</v>
      </c>
      <c r="AB7" s="14">
        <f t="shared" si="13"/>
        <v>100</v>
      </c>
      <c r="AC7" s="13">
        <f t="shared" si="14"/>
        <v>0</v>
      </c>
      <c r="AD7" s="18">
        <f t="shared" si="15"/>
        <v>0</v>
      </c>
      <c r="AE7" s="13">
        <f t="shared" si="16"/>
        <v>0</v>
      </c>
      <c r="AF7" s="14">
        <f t="shared" si="17"/>
        <v>0</v>
      </c>
      <c r="AG7" s="13">
        <f t="shared" si="18"/>
        <v>0</v>
      </c>
    </row>
    <row r="8" spans="1:33" x14ac:dyDescent="0.25">
      <c r="A8" s="4"/>
      <c r="B8" s="6">
        <v>6</v>
      </c>
      <c r="C8" s="7">
        <v>170</v>
      </c>
      <c r="D8" s="7">
        <v>129</v>
      </c>
      <c r="E8" s="6">
        <v>178</v>
      </c>
      <c r="F8" s="7">
        <v>0</v>
      </c>
      <c r="G8" s="7">
        <v>0</v>
      </c>
      <c r="H8" s="6">
        <v>0</v>
      </c>
      <c r="I8" s="7">
        <v>192</v>
      </c>
      <c r="J8" s="7">
        <v>186</v>
      </c>
      <c r="K8" s="6">
        <v>145</v>
      </c>
      <c r="L8" s="7">
        <f t="shared" si="4"/>
        <v>181</v>
      </c>
      <c r="M8" s="7">
        <f t="shared" si="4"/>
        <v>157.5</v>
      </c>
      <c r="N8" s="6">
        <f t="shared" si="4"/>
        <v>161.5</v>
      </c>
      <c r="O8" s="7">
        <f t="shared" si="5"/>
        <v>181</v>
      </c>
      <c r="P8" s="7">
        <f t="shared" si="1"/>
        <v>157.5</v>
      </c>
      <c r="Q8" s="6">
        <f t="shared" si="1"/>
        <v>161.5</v>
      </c>
      <c r="R8" s="6" t="s">
        <v>13</v>
      </c>
      <c r="S8" s="6">
        <v>5</v>
      </c>
      <c r="T8" s="6">
        <f t="shared" si="6"/>
        <v>166.66666666666666</v>
      </c>
      <c r="U8" s="6">
        <f t="shared" si="7"/>
        <v>0</v>
      </c>
      <c r="V8" s="6">
        <f t="shared" si="8"/>
        <v>166.66666666666666</v>
      </c>
      <c r="W8" s="6">
        <f t="shared" si="9"/>
        <v>100</v>
      </c>
      <c r="X8" s="3">
        <f t="shared" si="10"/>
        <v>0</v>
      </c>
      <c r="Z8" s="13">
        <f t="shared" si="11"/>
        <v>100</v>
      </c>
      <c r="AA8" s="13">
        <f t="shared" si="12"/>
        <v>100</v>
      </c>
      <c r="AB8" s="14">
        <f t="shared" si="13"/>
        <v>100</v>
      </c>
      <c r="AC8" s="13">
        <f t="shared" si="14"/>
        <v>0</v>
      </c>
      <c r="AD8" s="18">
        <f t="shared" si="15"/>
        <v>0</v>
      </c>
      <c r="AE8" s="13">
        <f t="shared" si="16"/>
        <v>0</v>
      </c>
      <c r="AF8" s="14">
        <f t="shared" si="17"/>
        <v>0</v>
      </c>
      <c r="AG8" s="13">
        <f t="shared" si="18"/>
        <v>0</v>
      </c>
    </row>
    <row r="9" spans="1:33" x14ac:dyDescent="0.25">
      <c r="A9" s="4"/>
      <c r="B9" s="6">
        <v>7</v>
      </c>
      <c r="C9" s="7">
        <v>82</v>
      </c>
      <c r="D9" s="7">
        <v>84</v>
      </c>
      <c r="E9" s="6">
        <v>98</v>
      </c>
      <c r="F9" s="7">
        <v>0</v>
      </c>
      <c r="G9" s="7">
        <v>0</v>
      </c>
      <c r="H9" s="6">
        <v>0</v>
      </c>
      <c r="I9" s="7">
        <v>104</v>
      </c>
      <c r="J9" s="7">
        <v>100</v>
      </c>
      <c r="K9" s="6">
        <v>106</v>
      </c>
      <c r="L9" s="7">
        <f t="shared" si="4"/>
        <v>93</v>
      </c>
      <c r="M9" s="7">
        <f t="shared" si="4"/>
        <v>92</v>
      </c>
      <c r="N9" s="6">
        <f t="shared" si="4"/>
        <v>102</v>
      </c>
      <c r="O9" s="7">
        <f t="shared" si="5"/>
        <v>93</v>
      </c>
      <c r="P9" s="7">
        <f t="shared" si="1"/>
        <v>92</v>
      </c>
      <c r="Q9" s="6">
        <f t="shared" si="1"/>
        <v>102</v>
      </c>
      <c r="R9" s="6" t="s">
        <v>13</v>
      </c>
      <c r="S9" s="6">
        <v>5</v>
      </c>
      <c r="T9" s="6">
        <f t="shared" si="6"/>
        <v>95.666666666666671</v>
      </c>
      <c r="U9" s="6">
        <f t="shared" si="7"/>
        <v>0</v>
      </c>
      <c r="V9" s="6">
        <f t="shared" si="8"/>
        <v>95.666666666666671</v>
      </c>
      <c r="W9" s="6">
        <f t="shared" si="9"/>
        <v>100</v>
      </c>
      <c r="X9" s="3">
        <f t="shared" si="10"/>
        <v>0</v>
      </c>
      <c r="Z9" s="13">
        <f t="shared" si="11"/>
        <v>100</v>
      </c>
      <c r="AA9" s="13">
        <f t="shared" si="12"/>
        <v>100</v>
      </c>
      <c r="AB9" s="14">
        <f t="shared" si="13"/>
        <v>100</v>
      </c>
      <c r="AC9" s="13">
        <f t="shared" si="14"/>
        <v>0</v>
      </c>
      <c r="AD9" s="18">
        <f t="shared" si="15"/>
        <v>0</v>
      </c>
      <c r="AE9" s="13">
        <f t="shared" si="16"/>
        <v>0</v>
      </c>
      <c r="AF9" s="14">
        <f t="shared" si="17"/>
        <v>0</v>
      </c>
      <c r="AG9" s="13">
        <f t="shared" si="18"/>
        <v>0</v>
      </c>
    </row>
    <row r="10" spans="1:33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7"/>
      <c r="S10" s="7"/>
      <c r="T10" s="7"/>
      <c r="U10" s="7"/>
      <c r="V10" s="7"/>
      <c r="W10" s="7"/>
      <c r="X10" s="7"/>
    </row>
    <row r="11" spans="1:33" x14ac:dyDescent="0.25">
      <c r="A11" s="4" t="s">
        <v>15</v>
      </c>
      <c r="B11" s="8" t="s">
        <v>0</v>
      </c>
      <c r="C11" s="36" t="s">
        <v>1</v>
      </c>
      <c r="D11" s="36"/>
      <c r="E11" s="37"/>
      <c r="F11" s="36" t="s">
        <v>2</v>
      </c>
      <c r="G11" s="36"/>
      <c r="H11" s="37"/>
      <c r="I11" s="36" t="s">
        <v>3</v>
      </c>
      <c r="J11" s="36"/>
      <c r="K11" s="37"/>
      <c r="L11" s="36" t="s">
        <v>4</v>
      </c>
      <c r="M11" s="36"/>
      <c r="N11" s="37"/>
      <c r="O11" s="36" t="s">
        <v>5</v>
      </c>
      <c r="P11" s="36"/>
      <c r="Q11" s="37"/>
      <c r="R11" s="33" t="s">
        <v>6</v>
      </c>
      <c r="S11" s="33" t="s">
        <v>7</v>
      </c>
      <c r="T11" s="33" t="s">
        <v>8</v>
      </c>
      <c r="U11" s="33" t="s">
        <v>9</v>
      </c>
      <c r="V11" s="33" t="s">
        <v>10</v>
      </c>
      <c r="W11" s="33" t="s">
        <v>11</v>
      </c>
      <c r="X11" s="9" t="s">
        <v>12</v>
      </c>
      <c r="Z11" s="36" t="s">
        <v>28</v>
      </c>
      <c r="AA11" s="36"/>
      <c r="AB11" s="37"/>
      <c r="AC11" s="12" t="s">
        <v>29</v>
      </c>
      <c r="AD11" s="38" t="s">
        <v>30</v>
      </c>
      <c r="AE11" s="38"/>
      <c r="AF11" s="39"/>
      <c r="AG11" s="19" t="s">
        <v>31</v>
      </c>
    </row>
    <row r="12" spans="1:33" x14ac:dyDescent="0.25">
      <c r="A12" s="5" t="s">
        <v>22</v>
      </c>
      <c r="B12" s="6">
        <v>1</v>
      </c>
      <c r="C12" s="7">
        <v>0</v>
      </c>
      <c r="D12" s="7">
        <v>0</v>
      </c>
      <c r="E12" s="6">
        <v>0</v>
      </c>
      <c r="F12" s="7">
        <v>82</v>
      </c>
      <c r="G12" s="7">
        <v>67</v>
      </c>
      <c r="H12" s="6">
        <v>81</v>
      </c>
      <c r="I12" s="7">
        <v>0</v>
      </c>
      <c r="J12" s="7">
        <v>0</v>
      </c>
      <c r="K12" s="6">
        <v>0</v>
      </c>
      <c r="L12" s="7">
        <f>SUM(C12+I12)/2</f>
        <v>0</v>
      </c>
      <c r="M12" s="7">
        <f t="shared" ref="M12:N18" si="19">SUM(D12+J12)/2</f>
        <v>0</v>
      </c>
      <c r="N12" s="6">
        <f t="shared" si="19"/>
        <v>0</v>
      </c>
      <c r="O12" s="7">
        <f>SUM(F12+L12)</f>
        <v>82</v>
      </c>
      <c r="P12" s="7">
        <f t="shared" ref="P12:Q18" si="20">SUM(G12+M12)</f>
        <v>67</v>
      </c>
      <c r="Q12" s="6">
        <f t="shared" si="20"/>
        <v>81</v>
      </c>
      <c r="R12" s="6" t="s">
        <v>13</v>
      </c>
      <c r="S12" s="6">
        <v>7</v>
      </c>
      <c r="T12" s="6">
        <f>SUM(L12:N12)/3</f>
        <v>0</v>
      </c>
      <c r="U12" s="6">
        <f>SUM(F12:H12)/3</f>
        <v>76.666666666666671</v>
      </c>
      <c r="V12" s="6">
        <f>SUM(O12:Q12)/3</f>
        <v>76.666666666666671</v>
      </c>
      <c r="W12" s="6">
        <f>SUM(T12/V12)*100</f>
        <v>0</v>
      </c>
      <c r="X12" s="3">
        <f>SUM(U12/V12)*100</f>
        <v>100</v>
      </c>
      <c r="Z12" s="13">
        <f>SUM(L12/O12)*100</f>
        <v>0</v>
      </c>
      <c r="AA12" s="13">
        <f t="shared" ref="AA12:AA18" si="21">SUM(M12/P12)*100</f>
        <v>0</v>
      </c>
      <c r="AB12" s="14">
        <f t="shared" ref="AB12:AB18" si="22">SUM(N12/Q12)*100</f>
        <v>0</v>
      </c>
      <c r="AC12" s="13">
        <f>_xlfn.STDEV.P(Z12:AB12)</f>
        <v>0</v>
      </c>
      <c r="AD12" s="15">
        <f>SUM(F12/O12)*100</f>
        <v>100</v>
      </c>
      <c r="AE12" s="16">
        <f t="shared" ref="AE12:AE18" si="23">SUM(G12/P12)*100</f>
        <v>100</v>
      </c>
      <c r="AF12" s="17">
        <f t="shared" ref="AF12:AF18" si="24">SUM(H12/Q12)*100</f>
        <v>100</v>
      </c>
      <c r="AG12" s="13">
        <f>_xlfn.STDEV.P(AD12:AF12)</f>
        <v>0</v>
      </c>
    </row>
    <row r="13" spans="1:33" x14ac:dyDescent="0.25">
      <c r="A13" s="4"/>
      <c r="B13" s="6">
        <v>2</v>
      </c>
      <c r="C13" s="7">
        <v>0</v>
      </c>
      <c r="D13" s="7">
        <v>0</v>
      </c>
      <c r="E13" s="6">
        <v>0</v>
      </c>
      <c r="F13" s="7">
        <v>109</v>
      </c>
      <c r="G13" s="7">
        <v>85</v>
      </c>
      <c r="H13" s="6">
        <v>95</v>
      </c>
      <c r="I13" s="7">
        <v>0</v>
      </c>
      <c r="J13" s="7">
        <v>0</v>
      </c>
      <c r="K13" s="6">
        <v>0</v>
      </c>
      <c r="L13" s="7">
        <f t="shared" ref="L13:L18" si="25">SUM(C13+I13)/2</f>
        <v>0</v>
      </c>
      <c r="M13" s="7">
        <f t="shared" si="19"/>
        <v>0</v>
      </c>
      <c r="N13" s="6">
        <f t="shared" si="19"/>
        <v>0</v>
      </c>
      <c r="O13" s="7">
        <f t="shared" ref="O13:O18" si="26">SUM(F13+L13)</f>
        <v>109</v>
      </c>
      <c r="P13" s="7">
        <f t="shared" si="20"/>
        <v>85</v>
      </c>
      <c r="Q13" s="6">
        <f t="shared" si="20"/>
        <v>95</v>
      </c>
      <c r="R13" s="6" t="s">
        <v>13</v>
      </c>
      <c r="S13" s="6">
        <v>7</v>
      </c>
      <c r="T13" s="6">
        <f t="shared" ref="T13:T18" si="27">SUM(L13:N13)/3</f>
        <v>0</v>
      </c>
      <c r="U13" s="6">
        <f t="shared" ref="U13:U18" si="28">SUM(F13:H13)/3</f>
        <v>96.333333333333329</v>
      </c>
      <c r="V13" s="6">
        <f t="shared" ref="V13:V18" si="29">SUM(O13:Q13)/3</f>
        <v>96.333333333333329</v>
      </c>
      <c r="W13" s="6">
        <f t="shared" ref="W13:W18" si="30">SUM(T13/V13)*100</f>
        <v>0</v>
      </c>
      <c r="X13" s="3">
        <f t="shared" ref="X13:X18" si="31">SUM(U13/V13)*100</f>
        <v>100</v>
      </c>
      <c r="Z13" s="13">
        <f t="shared" ref="Z13:Z18" si="32">SUM(L13/O13)*100</f>
        <v>0</v>
      </c>
      <c r="AA13" s="13">
        <f t="shared" si="21"/>
        <v>0</v>
      </c>
      <c r="AB13" s="14">
        <f t="shared" si="22"/>
        <v>0</v>
      </c>
      <c r="AC13" s="13">
        <f t="shared" ref="AC13:AC18" si="33">_xlfn.STDEV.P(Z13:AB13)</f>
        <v>0</v>
      </c>
      <c r="AD13" s="18">
        <f t="shared" ref="AD13:AD18" si="34">SUM(F13/O13)*100</f>
        <v>100</v>
      </c>
      <c r="AE13" s="13">
        <f t="shared" si="23"/>
        <v>100</v>
      </c>
      <c r="AF13" s="14">
        <f t="shared" si="24"/>
        <v>100</v>
      </c>
      <c r="AG13" s="13">
        <f t="shared" ref="AG13:AG18" si="35">_xlfn.STDEV.P(AD13:AF13)</f>
        <v>0</v>
      </c>
    </row>
    <row r="14" spans="1:33" x14ac:dyDescent="0.25">
      <c r="A14" s="4"/>
      <c r="B14" s="6">
        <v>3</v>
      </c>
      <c r="C14" s="7">
        <v>0</v>
      </c>
      <c r="D14" s="7">
        <v>0</v>
      </c>
      <c r="E14" s="6">
        <v>0</v>
      </c>
      <c r="F14" s="7">
        <v>62</v>
      </c>
      <c r="G14" s="7">
        <v>73</v>
      </c>
      <c r="H14" s="6">
        <v>62</v>
      </c>
      <c r="I14" s="7">
        <v>0</v>
      </c>
      <c r="J14" s="7">
        <v>0</v>
      </c>
      <c r="K14" s="6">
        <v>0</v>
      </c>
      <c r="L14" s="7">
        <f t="shared" si="25"/>
        <v>0</v>
      </c>
      <c r="M14" s="7">
        <f t="shared" si="19"/>
        <v>0</v>
      </c>
      <c r="N14" s="6">
        <f t="shared" si="19"/>
        <v>0</v>
      </c>
      <c r="O14" s="7">
        <f t="shared" si="26"/>
        <v>62</v>
      </c>
      <c r="P14" s="7">
        <f t="shared" si="20"/>
        <v>73</v>
      </c>
      <c r="Q14" s="6">
        <f t="shared" si="20"/>
        <v>62</v>
      </c>
      <c r="R14" s="6" t="s">
        <v>13</v>
      </c>
      <c r="S14" s="6">
        <v>7</v>
      </c>
      <c r="T14" s="6">
        <f t="shared" si="27"/>
        <v>0</v>
      </c>
      <c r="U14" s="6">
        <f t="shared" si="28"/>
        <v>65.666666666666671</v>
      </c>
      <c r="V14" s="6">
        <f t="shared" si="29"/>
        <v>65.666666666666671</v>
      </c>
      <c r="W14" s="6">
        <f t="shared" si="30"/>
        <v>0</v>
      </c>
      <c r="X14" s="3">
        <f t="shared" si="31"/>
        <v>100</v>
      </c>
      <c r="Z14" s="13">
        <f t="shared" si="32"/>
        <v>0</v>
      </c>
      <c r="AA14" s="13">
        <f t="shared" si="21"/>
        <v>0</v>
      </c>
      <c r="AB14" s="14">
        <f t="shared" si="22"/>
        <v>0</v>
      </c>
      <c r="AC14" s="13">
        <f t="shared" si="33"/>
        <v>0</v>
      </c>
      <c r="AD14" s="18">
        <f t="shared" si="34"/>
        <v>100</v>
      </c>
      <c r="AE14" s="13">
        <f t="shared" si="23"/>
        <v>100</v>
      </c>
      <c r="AF14" s="14">
        <f t="shared" si="24"/>
        <v>100</v>
      </c>
      <c r="AG14" s="13">
        <f t="shared" si="35"/>
        <v>0</v>
      </c>
    </row>
    <row r="15" spans="1:33" x14ac:dyDescent="0.25">
      <c r="A15" s="4"/>
      <c r="B15" s="6">
        <v>4</v>
      </c>
      <c r="C15" s="7">
        <v>0</v>
      </c>
      <c r="D15" s="7">
        <v>0</v>
      </c>
      <c r="E15" s="6">
        <v>0</v>
      </c>
      <c r="F15" s="7">
        <v>102</v>
      </c>
      <c r="G15" s="7">
        <v>89</v>
      </c>
      <c r="H15" s="6">
        <v>108</v>
      </c>
      <c r="I15" s="7">
        <v>0</v>
      </c>
      <c r="J15" s="7">
        <v>0</v>
      </c>
      <c r="K15" s="6">
        <v>0</v>
      </c>
      <c r="L15" s="7">
        <f t="shared" si="25"/>
        <v>0</v>
      </c>
      <c r="M15" s="7">
        <f t="shared" si="19"/>
        <v>0</v>
      </c>
      <c r="N15" s="6">
        <f t="shared" si="19"/>
        <v>0</v>
      </c>
      <c r="O15" s="7">
        <f t="shared" si="26"/>
        <v>102</v>
      </c>
      <c r="P15" s="7">
        <f t="shared" si="20"/>
        <v>89</v>
      </c>
      <c r="Q15" s="6">
        <f t="shared" si="20"/>
        <v>108</v>
      </c>
      <c r="R15" s="6" t="s">
        <v>13</v>
      </c>
      <c r="S15" s="6">
        <v>6</v>
      </c>
      <c r="T15" s="6">
        <f t="shared" si="27"/>
        <v>0</v>
      </c>
      <c r="U15" s="6">
        <f t="shared" si="28"/>
        <v>99.666666666666671</v>
      </c>
      <c r="V15" s="6">
        <f t="shared" si="29"/>
        <v>99.666666666666671</v>
      </c>
      <c r="W15" s="6">
        <f t="shared" si="30"/>
        <v>0</v>
      </c>
      <c r="X15" s="3">
        <f t="shared" si="31"/>
        <v>100</v>
      </c>
      <c r="Z15" s="13">
        <f t="shared" si="32"/>
        <v>0</v>
      </c>
      <c r="AA15" s="13">
        <f t="shared" si="21"/>
        <v>0</v>
      </c>
      <c r="AB15" s="14">
        <f t="shared" si="22"/>
        <v>0</v>
      </c>
      <c r="AC15" s="13">
        <f t="shared" si="33"/>
        <v>0</v>
      </c>
      <c r="AD15" s="18">
        <f t="shared" si="34"/>
        <v>100</v>
      </c>
      <c r="AE15" s="13">
        <f t="shared" si="23"/>
        <v>100</v>
      </c>
      <c r="AF15" s="14">
        <f t="shared" si="24"/>
        <v>100</v>
      </c>
      <c r="AG15" s="13">
        <f t="shared" si="35"/>
        <v>0</v>
      </c>
    </row>
    <row r="16" spans="1:33" x14ac:dyDescent="0.25">
      <c r="A16" s="4"/>
      <c r="B16" s="6">
        <v>5</v>
      </c>
      <c r="C16" s="7">
        <v>0</v>
      </c>
      <c r="D16" s="7">
        <v>0</v>
      </c>
      <c r="E16" s="6">
        <v>0</v>
      </c>
      <c r="F16" s="7">
        <v>81</v>
      </c>
      <c r="G16" s="7">
        <v>97</v>
      </c>
      <c r="H16" s="6">
        <v>80</v>
      </c>
      <c r="I16" s="7">
        <v>0</v>
      </c>
      <c r="J16" s="7">
        <v>0</v>
      </c>
      <c r="K16" s="6">
        <v>0</v>
      </c>
      <c r="L16" s="7">
        <f t="shared" si="25"/>
        <v>0</v>
      </c>
      <c r="M16" s="7">
        <f t="shared" si="19"/>
        <v>0</v>
      </c>
      <c r="N16" s="6">
        <f t="shared" si="19"/>
        <v>0</v>
      </c>
      <c r="O16" s="7">
        <f t="shared" si="26"/>
        <v>81</v>
      </c>
      <c r="P16" s="7">
        <f t="shared" si="20"/>
        <v>97</v>
      </c>
      <c r="Q16" s="6">
        <f t="shared" si="20"/>
        <v>80</v>
      </c>
      <c r="R16" s="6" t="s">
        <v>13</v>
      </c>
      <c r="S16" s="6">
        <v>6</v>
      </c>
      <c r="T16" s="6">
        <f t="shared" si="27"/>
        <v>0</v>
      </c>
      <c r="U16" s="6">
        <f t="shared" si="28"/>
        <v>86</v>
      </c>
      <c r="V16" s="6">
        <f t="shared" si="29"/>
        <v>86</v>
      </c>
      <c r="W16" s="6">
        <f t="shared" si="30"/>
        <v>0</v>
      </c>
      <c r="X16" s="3">
        <f t="shared" si="31"/>
        <v>100</v>
      </c>
      <c r="Z16" s="13">
        <f t="shared" si="32"/>
        <v>0</v>
      </c>
      <c r="AA16" s="13">
        <f t="shared" si="21"/>
        <v>0</v>
      </c>
      <c r="AB16" s="14">
        <f t="shared" si="22"/>
        <v>0</v>
      </c>
      <c r="AC16" s="13">
        <f t="shared" si="33"/>
        <v>0</v>
      </c>
      <c r="AD16" s="18">
        <f t="shared" si="34"/>
        <v>100</v>
      </c>
      <c r="AE16" s="13">
        <f t="shared" si="23"/>
        <v>100</v>
      </c>
      <c r="AF16" s="14">
        <f t="shared" si="24"/>
        <v>100</v>
      </c>
      <c r="AG16" s="13">
        <f t="shared" si="35"/>
        <v>0</v>
      </c>
    </row>
    <row r="17" spans="1:33" x14ac:dyDescent="0.25">
      <c r="A17" s="4"/>
      <c r="B17" s="6">
        <v>6</v>
      </c>
      <c r="C17" s="7">
        <v>0</v>
      </c>
      <c r="D17" s="7">
        <v>0</v>
      </c>
      <c r="E17" s="6">
        <v>0</v>
      </c>
      <c r="F17" s="7">
        <v>146</v>
      </c>
      <c r="G17" s="7">
        <v>176</v>
      </c>
      <c r="H17" s="6">
        <v>165</v>
      </c>
      <c r="I17" s="7">
        <v>0</v>
      </c>
      <c r="J17" s="7">
        <v>0</v>
      </c>
      <c r="K17" s="6">
        <v>0</v>
      </c>
      <c r="L17" s="7">
        <f t="shared" si="25"/>
        <v>0</v>
      </c>
      <c r="M17" s="7">
        <f t="shared" si="19"/>
        <v>0</v>
      </c>
      <c r="N17" s="6">
        <f t="shared" si="19"/>
        <v>0</v>
      </c>
      <c r="O17" s="7">
        <f t="shared" si="26"/>
        <v>146</v>
      </c>
      <c r="P17" s="7">
        <f t="shared" si="20"/>
        <v>176</v>
      </c>
      <c r="Q17" s="6">
        <f t="shared" si="20"/>
        <v>165</v>
      </c>
      <c r="R17" s="6" t="s">
        <v>13</v>
      </c>
      <c r="S17" s="6">
        <v>5</v>
      </c>
      <c r="T17" s="6">
        <f t="shared" si="27"/>
        <v>0</v>
      </c>
      <c r="U17" s="6">
        <f t="shared" si="28"/>
        <v>162.33333333333334</v>
      </c>
      <c r="V17" s="6">
        <f t="shared" si="29"/>
        <v>162.33333333333334</v>
      </c>
      <c r="W17" s="6">
        <f t="shared" si="30"/>
        <v>0</v>
      </c>
      <c r="X17" s="3">
        <f t="shared" si="31"/>
        <v>100</v>
      </c>
      <c r="Z17" s="13">
        <f t="shared" si="32"/>
        <v>0</v>
      </c>
      <c r="AA17" s="13">
        <f t="shared" si="21"/>
        <v>0</v>
      </c>
      <c r="AB17" s="14">
        <f t="shared" si="22"/>
        <v>0</v>
      </c>
      <c r="AC17" s="13">
        <f t="shared" si="33"/>
        <v>0</v>
      </c>
      <c r="AD17" s="18">
        <f t="shared" si="34"/>
        <v>100</v>
      </c>
      <c r="AE17" s="13">
        <f t="shared" si="23"/>
        <v>100</v>
      </c>
      <c r="AF17" s="14">
        <f t="shared" si="24"/>
        <v>100</v>
      </c>
      <c r="AG17" s="13">
        <f t="shared" si="35"/>
        <v>0</v>
      </c>
    </row>
    <row r="18" spans="1:33" x14ac:dyDescent="0.25">
      <c r="A18" s="4"/>
      <c r="B18" s="6">
        <v>7</v>
      </c>
      <c r="C18" s="7">
        <v>0</v>
      </c>
      <c r="D18" s="7">
        <v>0</v>
      </c>
      <c r="E18" s="6">
        <v>0</v>
      </c>
      <c r="F18" s="7">
        <v>92</v>
      </c>
      <c r="G18" s="7">
        <v>89</v>
      </c>
      <c r="H18" s="6">
        <v>116</v>
      </c>
      <c r="I18" s="7">
        <v>0</v>
      </c>
      <c r="J18" s="7">
        <v>0</v>
      </c>
      <c r="K18" s="6">
        <v>0</v>
      </c>
      <c r="L18" s="7">
        <f t="shared" si="25"/>
        <v>0</v>
      </c>
      <c r="M18" s="7">
        <f t="shared" si="19"/>
        <v>0</v>
      </c>
      <c r="N18" s="6">
        <f t="shared" si="19"/>
        <v>0</v>
      </c>
      <c r="O18" s="7">
        <f t="shared" si="26"/>
        <v>92</v>
      </c>
      <c r="P18" s="7">
        <f t="shared" si="20"/>
        <v>89</v>
      </c>
      <c r="Q18" s="6">
        <f t="shared" si="20"/>
        <v>116</v>
      </c>
      <c r="R18" s="6" t="s">
        <v>13</v>
      </c>
      <c r="S18" s="6">
        <v>5</v>
      </c>
      <c r="T18" s="6">
        <f t="shared" si="27"/>
        <v>0</v>
      </c>
      <c r="U18" s="6">
        <f t="shared" si="28"/>
        <v>99</v>
      </c>
      <c r="V18" s="6">
        <f t="shared" si="29"/>
        <v>99</v>
      </c>
      <c r="W18" s="6">
        <f t="shared" si="30"/>
        <v>0</v>
      </c>
      <c r="X18" s="3">
        <f t="shared" si="31"/>
        <v>100</v>
      </c>
      <c r="Z18" s="13">
        <f t="shared" si="32"/>
        <v>0</v>
      </c>
      <c r="AA18" s="13">
        <f t="shared" si="21"/>
        <v>0</v>
      </c>
      <c r="AB18" s="14">
        <f t="shared" si="22"/>
        <v>0</v>
      </c>
      <c r="AC18" s="13">
        <f t="shared" si="33"/>
        <v>0</v>
      </c>
      <c r="AD18" s="18">
        <f t="shared" si="34"/>
        <v>100</v>
      </c>
      <c r="AE18" s="13">
        <f t="shared" si="23"/>
        <v>100</v>
      </c>
      <c r="AF18" s="14">
        <f t="shared" si="24"/>
        <v>100</v>
      </c>
      <c r="AG18" s="13">
        <f t="shared" si="35"/>
        <v>0</v>
      </c>
    </row>
    <row r="19" spans="1:33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"/>
      <c r="R19" s="7"/>
      <c r="S19" s="7"/>
      <c r="T19" s="7"/>
      <c r="U19" s="7"/>
      <c r="V19" s="7"/>
      <c r="W19" s="7"/>
      <c r="X19" s="7"/>
    </row>
    <row r="20" spans="1:33" x14ac:dyDescent="0.25">
      <c r="A20" s="4" t="s">
        <v>16</v>
      </c>
      <c r="B20" s="8" t="s">
        <v>0</v>
      </c>
      <c r="C20" s="36" t="s">
        <v>1</v>
      </c>
      <c r="D20" s="36"/>
      <c r="E20" s="37"/>
      <c r="F20" s="36" t="s">
        <v>2</v>
      </c>
      <c r="G20" s="36"/>
      <c r="H20" s="37"/>
      <c r="I20" s="36" t="s">
        <v>3</v>
      </c>
      <c r="J20" s="36"/>
      <c r="K20" s="37"/>
      <c r="L20" s="36" t="s">
        <v>4</v>
      </c>
      <c r="M20" s="36"/>
      <c r="N20" s="37"/>
      <c r="O20" s="36" t="s">
        <v>5</v>
      </c>
      <c r="P20" s="36"/>
      <c r="Q20" s="37"/>
      <c r="R20" s="33" t="s">
        <v>6</v>
      </c>
      <c r="S20" s="33" t="s">
        <v>7</v>
      </c>
      <c r="T20" s="33" t="s">
        <v>8</v>
      </c>
      <c r="U20" s="33" t="s">
        <v>9</v>
      </c>
      <c r="V20" s="33" t="s">
        <v>10</v>
      </c>
      <c r="W20" s="33" t="s">
        <v>11</v>
      </c>
      <c r="X20" s="9" t="s">
        <v>12</v>
      </c>
      <c r="Z20" s="36" t="s">
        <v>28</v>
      </c>
      <c r="AA20" s="36"/>
      <c r="AB20" s="37"/>
      <c r="AC20" s="12" t="s">
        <v>29</v>
      </c>
      <c r="AD20" s="38" t="s">
        <v>30</v>
      </c>
      <c r="AE20" s="38"/>
      <c r="AF20" s="39"/>
      <c r="AG20" s="19" t="s">
        <v>31</v>
      </c>
    </row>
    <row r="21" spans="1:33" x14ac:dyDescent="0.25">
      <c r="A21" s="5" t="s">
        <v>23</v>
      </c>
      <c r="B21" s="6">
        <v>1</v>
      </c>
      <c r="C21" s="7">
        <v>23</v>
      </c>
      <c r="D21" s="7">
        <v>27</v>
      </c>
      <c r="E21" s="6">
        <v>23</v>
      </c>
      <c r="F21" s="7">
        <v>43</v>
      </c>
      <c r="G21" s="7">
        <v>45</v>
      </c>
      <c r="H21" s="6">
        <v>52</v>
      </c>
      <c r="I21" s="7">
        <v>31</v>
      </c>
      <c r="J21" s="7">
        <v>31</v>
      </c>
      <c r="K21" s="6">
        <v>25</v>
      </c>
      <c r="L21" s="7">
        <f>SUM(C21+I21)/2</f>
        <v>27</v>
      </c>
      <c r="M21" s="7">
        <f t="shared" ref="M21:N27" si="36">SUM(D21+J21)/2</f>
        <v>29</v>
      </c>
      <c r="N21" s="6">
        <f t="shared" si="36"/>
        <v>24</v>
      </c>
      <c r="O21" s="7">
        <f>SUM(F21+L21)</f>
        <v>70</v>
      </c>
      <c r="P21" s="7">
        <f t="shared" ref="P21:Q27" si="37">SUM(G21+M21)</f>
        <v>74</v>
      </c>
      <c r="Q21" s="6">
        <f t="shared" si="37"/>
        <v>76</v>
      </c>
      <c r="R21" s="6" t="s">
        <v>13</v>
      </c>
      <c r="S21" s="6">
        <v>7</v>
      </c>
      <c r="T21" s="6">
        <f>SUM(L21:N21)/3</f>
        <v>26.666666666666668</v>
      </c>
      <c r="U21" s="6">
        <f>SUM(F21:H21)/3</f>
        <v>46.666666666666664</v>
      </c>
      <c r="V21" s="6">
        <f>SUM(O21:Q21)/3</f>
        <v>73.333333333333329</v>
      </c>
      <c r="W21" s="6">
        <f>SUM(T21/V21)*100</f>
        <v>36.363636363636367</v>
      </c>
      <c r="X21" s="3">
        <f>SUM(U21/V21)*100</f>
        <v>63.636363636363633</v>
      </c>
      <c r="Z21" s="7">
        <f>SUM(L21/O21)*100</f>
        <v>38.571428571428577</v>
      </c>
      <c r="AA21" s="7">
        <f t="shared" ref="AA21:AA27" si="38">SUM(M21/P21)*100</f>
        <v>39.189189189189186</v>
      </c>
      <c r="AB21" s="6">
        <f t="shared" ref="AB21:AB27" si="39">SUM(N21/Q21)*100</f>
        <v>31.578947368421051</v>
      </c>
      <c r="AC21" s="7">
        <f>_xlfn.STDEV.P(Z21:AB21)</f>
        <v>3.4511222349619328</v>
      </c>
      <c r="AD21" s="20">
        <f>SUM(F21/O21)*100</f>
        <v>61.428571428571431</v>
      </c>
      <c r="AE21" s="21">
        <f t="shared" ref="AE21:AE27" si="40">SUM(G21/P21)*100</f>
        <v>60.810810810810814</v>
      </c>
      <c r="AF21" s="22">
        <f t="shared" ref="AF21:AF27" si="41">SUM(H21/Q21)*100</f>
        <v>68.421052631578945</v>
      </c>
      <c r="AG21" s="7">
        <f>_xlfn.STDEV.P(AD21:AF21)</f>
        <v>3.4511222349619297</v>
      </c>
    </row>
    <row r="22" spans="1:33" x14ac:dyDescent="0.25">
      <c r="A22" s="4"/>
      <c r="B22" s="6">
        <v>2</v>
      </c>
      <c r="C22" s="7">
        <v>25</v>
      </c>
      <c r="D22" s="7">
        <v>22</v>
      </c>
      <c r="E22" s="6">
        <v>31</v>
      </c>
      <c r="F22" s="7">
        <v>61</v>
      </c>
      <c r="G22" s="7">
        <v>54</v>
      </c>
      <c r="H22" s="6">
        <v>62</v>
      </c>
      <c r="I22" s="7">
        <v>43</v>
      </c>
      <c r="J22" s="7">
        <v>27</v>
      </c>
      <c r="K22" s="6">
        <v>30</v>
      </c>
      <c r="L22" s="7">
        <f t="shared" ref="L22:L27" si="42">SUM(C22+I22)/2</f>
        <v>34</v>
      </c>
      <c r="M22" s="7">
        <f t="shared" si="36"/>
        <v>24.5</v>
      </c>
      <c r="N22" s="6">
        <f t="shared" si="36"/>
        <v>30.5</v>
      </c>
      <c r="O22" s="7">
        <f t="shared" ref="O22:O27" si="43">SUM(F22+L22)</f>
        <v>95</v>
      </c>
      <c r="P22" s="7">
        <f t="shared" si="37"/>
        <v>78.5</v>
      </c>
      <c r="Q22" s="6">
        <f t="shared" si="37"/>
        <v>92.5</v>
      </c>
      <c r="R22" s="6" t="s">
        <v>13</v>
      </c>
      <c r="S22" s="6">
        <v>7</v>
      </c>
      <c r="T22" s="6">
        <f t="shared" ref="T22:T27" si="44">SUM(L22:N22)/3</f>
        <v>29.666666666666668</v>
      </c>
      <c r="U22" s="6">
        <f t="shared" ref="U22:U27" si="45">SUM(F22:H22)/3</f>
        <v>59</v>
      </c>
      <c r="V22" s="6">
        <f t="shared" ref="V22:V27" si="46">SUM(O22:Q22)/3</f>
        <v>88.666666666666671</v>
      </c>
      <c r="W22" s="6">
        <f t="shared" ref="W22:W27" si="47">SUM(T22/V22)*100</f>
        <v>33.458646616541351</v>
      </c>
      <c r="X22" s="3">
        <f t="shared" ref="X22:X27" si="48">SUM(U22/V22)*100</f>
        <v>66.541353383458642</v>
      </c>
      <c r="Z22" s="7">
        <f t="shared" ref="Z22:Z27" si="49">SUM(L22/O22)*100</f>
        <v>35.789473684210527</v>
      </c>
      <c r="AA22" s="7">
        <f t="shared" si="38"/>
        <v>31.210191082802545</v>
      </c>
      <c r="AB22" s="6">
        <f t="shared" si="39"/>
        <v>32.972972972972975</v>
      </c>
      <c r="AC22" s="7">
        <f t="shared" ref="AC22:AC27" si="50">_xlfn.STDEV.P(Z22:AB22)</f>
        <v>1.8859099010018812</v>
      </c>
      <c r="AD22" s="23">
        <f t="shared" ref="AD22:AD27" si="51">SUM(F22/O22)*100</f>
        <v>64.21052631578948</v>
      </c>
      <c r="AE22" s="7">
        <f t="shared" si="40"/>
        <v>68.789808917197448</v>
      </c>
      <c r="AF22" s="6">
        <f t="shared" si="41"/>
        <v>67.027027027027032</v>
      </c>
      <c r="AG22" s="7">
        <f t="shared" ref="AG22:AG27" si="52">_xlfn.STDEV.P(AD22:AF22)</f>
        <v>1.8859099010018758</v>
      </c>
    </row>
    <row r="23" spans="1:33" x14ac:dyDescent="0.25">
      <c r="A23" s="4"/>
      <c r="B23" s="6">
        <v>3</v>
      </c>
      <c r="C23" s="7">
        <v>6</v>
      </c>
      <c r="D23" s="7">
        <v>4</v>
      </c>
      <c r="E23" s="6">
        <v>6</v>
      </c>
      <c r="F23" s="7">
        <v>27</v>
      </c>
      <c r="G23" s="7">
        <v>22</v>
      </c>
      <c r="H23" s="6">
        <v>30</v>
      </c>
      <c r="I23" s="7">
        <v>6</v>
      </c>
      <c r="J23" s="7">
        <v>3</v>
      </c>
      <c r="K23" s="6">
        <v>7</v>
      </c>
      <c r="L23" s="7">
        <f t="shared" si="42"/>
        <v>6</v>
      </c>
      <c r="M23" s="7">
        <f t="shared" si="36"/>
        <v>3.5</v>
      </c>
      <c r="N23" s="6">
        <f t="shared" si="36"/>
        <v>6.5</v>
      </c>
      <c r="O23" s="7">
        <f t="shared" si="43"/>
        <v>33</v>
      </c>
      <c r="P23" s="7">
        <f t="shared" si="37"/>
        <v>25.5</v>
      </c>
      <c r="Q23" s="6">
        <f t="shared" si="37"/>
        <v>36.5</v>
      </c>
      <c r="R23" s="6" t="s">
        <v>13</v>
      </c>
      <c r="S23" s="6">
        <v>7</v>
      </c>
      <c r="T23" s="6">
        <f t="shared" si="44"/>
        <v>5.333333333333333</v>
      </c>
      <c r="U23" s="6">
        <f t="shared" si="45"/>
        <v>26.333333333333332</v>
      </c>
      <c r="V23" s="6">
        <f t="shared" si="46"/>
        <v>31.666666666666668</v>
      </c>
      <c r="W23" s="6">
        <f t="shared" si="47"/>
        <v>16.842105263157894</v>
      </c>
      <c r="X23" s="3">
        <f t="shared" si="48"/>
        <v>83.157894736842096</v>
      </c>
      <c r="Z23" s="7">
        <f t="shared" si="49"/>
        <v>18.181818181818183</v>
      </c>
      <c r="AA23" s="7">
        <f t="shared" si="38"/>
        <v>13.725490196078432</v>
      </c>
      <c r="AB23" s="6">
        <f t="shared" si="39"/>
        <v>17.80821917808219</v>
      </c>
      <c r="AC23" s="7">
        <f t="shared" si="50"/>
        <v>2.0184458067360609</v>
      </c>
      <c r="AD23" s="23">
        <f t="shared" si="51"/>
        <v>81.818181818181827</v>
      </c>
      <c r="AE23" s="7">
        <f t="shared" si="40"/>
        <v>86.274509803921575</v>
      </c>
      <c r="AF23" s="6">
        <f t="shared" si="41"/>
        <v>82.191780821917803</v>
      </c>
      <c r="AG23" s="7">
        <f t="shared" si="52"/>
        <v>2.0184458067360569</v>
      </c>
    </row>
    <row r="24" spans="1:33" x14ac:dyDescent="0.25">
      <c r="A24" s="4"/>
      <c r="B24" s="6">
        <v>4</v>
      </c>
      <c r="C24" s="7">
        <v>32</v>
      </c>
      <c r="D24" s="7">
        <v>23</v>
      </c>
      <c r="E24" s="6">
        <v>32</v>
      </c>
      <c r="F24" s="7">
        <v>81</v>
      </c>
      <c r="G24" s="7">
        <v>121</v>
      </c>
      <c r="H24" s="6">
        <v>105</v>
      </c>
      <c r="I24" s="7">
        <v>18</v>
      </c>
      <c r="J24" s="7">
        <v>30</v>
      </c>
      <c r="K24" s="6">
        <v>27</v>
      </c>
      <c r="L24" s="7">
        <f t="shared" si="42"/>
        <v>25</v>
      </c>
      <c r="M24" s="7">
        <f t="shared" si="36"/>
        <v>26.5</v>
      </c>
      <c r="N24" s="6">
        <f t="shared" si="36"/>
        <v>29.5</v>
      </c>
      <c r="O24" s="7">
        <f t="shared" si="43"/>
        <v>106</v>
      </c>
      <c r="P24" s="7">
        <f t="shared" si="37"/>
        <v>147.5</v>
      </c>
      <c r="Q24" s="6">
        <f t="shared" si="37"/>
        <v>134.5</v>
      </c>
      <c r="R24" s="6" t="s">
        <v>13</v>
      </c>
      <c r="S24" s="6">
        <v>6</v>
      </c>
      <c r="T24" s="6">
        <f t="shared" si="44"/>
        <v>27</v>
      </c>
      <c r="U24" s="6">
        <f t="shared" si="45"/>
        <v>102.33333333333333</v>
      </c>
      <c r="V24" s="6">
        <f t="shared" si="46"/>
        <v>129.33333333333334</v>
      </c>
      <c r="W24" s="6">
        <f t="shared" si="47"/>
        <v>20.876288659793811</v>
      </c>
      <c r="X24" s="3">
        <f t="shared" si="48"/>
        <v>79.123711340206171</v>
      </c>
      <c r="Z24" s="7">
        <f t="shared" si="49"/>
        <v>23.584905660377359</v>
      </c>
      <c r="AA24" s="7">
        <f t="shared" si="38"/>
        <v>17.966101694915253</v>
      </c>
      <c r="AB24" s="6">
        <f t="shared" si="39"/>
        <v>21.933085501858738</v>
      </c>
      <c r="AC24" s="7">
        <f t="shared" si="50"/>
        <v>2.3578810723691901</v>
      </c>
      <c r="AD24" s="23">
        <f t="shared" si="51"/>
        <v>76.415094339622641</v>
      </c>
      <c r="AE24" s="7">
        <f t="shared" si="40"/>
        <v>82.033898305084733</v>
      </c>
      <c r="AF24" s="6">
        <f t="shared" si="41"/>
        <v>78.066914498141259</v>
      </c>
      <c r="AG24" s="7">
        <f t="shared" si="52"/>
        <v>2.3578810723692092</v>
      </c>
    </row>
    <row r="25" spans="1:33" x14ac:dyDescent="0.25">
      <c r="A25" s="4"/>
      <c r="B25" s="6">
        <v>5</v>
      </c>
      <c r="C25" s="7">
        <v>6</v>
      </c>
      <c r="D25" s="7">
        <v>5</v>
      </c>
      <c r="E25" s="6">
        <v>6</v>
      </c>
      <c r="F25" s="7">
        <v>30</v>
      </c>
      <c r="G25" s="7">
        <v>37</v>
      </c>
      <c r="H25" s="6">
        <v>37</v>
      </c>
      <c r="I25" s="7">
        <v>5</v>
      </c>
      <c r="J25" s="7">
        <v>4</v>
      </c>
      <c r="K25" s="6">
        <v>3</v>
      </c>
      <c r="L25" s="7">
        <f t="shared" si="42"/>
        <v>5.5</v>
      </c>
      <c r="M25" s="7">
        <f t="shared" si="36"/>
        <v>4.5</v>
      </c>
      <c r="N25" s="6">
        <f t="shared" si="36"/>
        <v>4.5</v>
      </c>
      <c r="O25" s="7">
        <f t="shared" si="43"/>
        <v>35.5</v>
      </c>
      <c r="P25" s="7">
        <f t="shared" si="37"/>
        <v>41.5</v>
      </c>
      <c r="Q25" s="6">
        <f t="shared" si="37"/>
        <v>41.5</v>
      </c>
      <c r="R25" s="6" t="s">
        <v>13</v>
      </c>
      <c r="S25" s="6">
        <v>6</v>
      </c>
      <c r="T25" s="6">
        <f t="shared" si="44"/>
        <v>4.833333333333333</v>
      </c>
      <c r="U25" s="6">
        <f t="shared" si="45"/>
        <v>34.666666666666664</v>
      </c>
      <c r="V25" s="6">
        <f t="shared" si="46"/>
        <v>39.5</v>
      </c>
      <c r="W25" s="6">
        <f t="shared" si="47"/>
        <v>12.236286919831223</v>
      </c>
      <c r="X25" s="3">
        <f t="shared" si="48"/>
        <v>87.76371308016877</v>
      </c>
      <c r="Z25" s="7">
        <f t="shared" si="49"/>
        <v>15.492957746478872</v>
      </c>
      <c r="AA25" s="7">
        <f t="shared" si="38"/>
        <v>10.843373493975903</v>
      </c>
      <c r="AB25" s="6">
        <f t="shared" si="39"/>
        <v>10.843373493975903</v>
      </c>
      <c r="AC25" s="7">
        <f t="shared" si="50"/>
        <v>2.1918350364286905</v>
      </c>
      <c r="AD25" s="23">
        <f t="shared" si="51"/>
        <v>84.507042253521121</v>
      </c>
      <c r="AE25" s="7">
        <f t="shared" si="40"/>
        <v>89.156626506024097</v>
      </c>
      <c r="AF25" s="6">
        <f t="shared" si="41"/>
        <v>89.156626506024097</v>
      </c>
      <c r="AG25" s="7">
        <f t="shared" si="52"/>
        <v>2.1918350364286923</v>
      </c>
    </row>
    <row r="26" spans="1:33" x14ac:dyDescent="0.25">
      <c r="A26" s="4"/>
      <c r="B26" s="6">
        <v>6</v>
      </c>
      <c r="C26" s="7">
        <v>16</v>
      </c>
      <c r="D26" s="7">
        <v>13</v>
      </c>
      <c r="E26" s="6">
        <v>15</v>
      </c>
      <c r="F26" s="7">
        <v>190</v>
      </c>
      <c r="G26" s="7">
        <v>178</v>
      </c>
      <c r="H26" s="6">
        <v>150</v>
      </c>
      <c r="I26" s="7">
        <v>21</v>
      </c>
      <c r="J26" s="7">
        <v>20</v>
      </c>
      <c r="K26" s="6">
        <v>22</v>
      </c>
      <c r="L26" s="7">
        <f t="shared" si="42"/>
        <v>18.5</v>
      </c>
      <c r="M26" s="7">
        <f t="shared" si="36"/>
        <v>16.5</v>
      </c>
      <c r="N26" s="6">
        <f t="shared" si="36"/>
        <v>18.5</v>
      </c>
      <c r="O26" s="7">
        <f t="shared" si="43"/>
        <v>208.5</v>
      </c>
      <c r="P26" s="7">
        <f t="shared" si="37"/>
        <v>194.5</v>
      </c>
      <c r="Q26" s="6">
        <f t="shared" si="37"/>
        <v>168.5</v>
      </c>
      <c r="R26" s="6" t="s">
        <v>13</v>
      </c>
      <c r="S26" s="6">
        <v>5</v>
      </c>
      <c r="T26" s="6">
        <f t="shared" si="44"/>
        <v>17.833333333333332</v>
      </c>
      <c r="U26" s="6">
        <f t="shared" si="45"/>
        <v>172.66666666666666</v>
      </c>
      <c r="V26" s="6">
        <f t="shared" si="46"/>
        <v>190.5</v>
      </c>
      <c r="W26" s="6">
        <f t="shared" si="47"/>
        <v>9.3613298337707782</v>
      </c>
      <c r="X26" s="3">
        <f t="shared" si="48"/>
        <v>90.638670166229218</v>
      </c>
      <c r="Z26" s="7">
        <f t="shared" si="49"/>
        <v>8.8729016786570742</v>
      </c>
      <c r="AA26" s="7">
        <f t="shared" si="38"/>
        <v>8.4832904884318765</v>
      </c>
      <c r="AB26" s="6">
        <f t="shared" si="39"/>
        <v>10.979228486646884</v>
      </c>
      <c r="AC26" s="7">
        <f t="shared" si="50"/>
        <v>1.0963634835490923</v>
      </c>
      <c r="AD26" s="23">
        <f t="shared" si="51"/>
        <v>91.127098321342928</v>
      </c>
      <c r="AE26" s="7">
        <f t="shared" si="40"/>
        <v>91.516709511568124</v>
      </c>
      <c r="AF26" s="6">
        <f t="shared" si="41"/>
        <v>89.020771513353111</v>
      </c>
      <c r="AG26" s="7">
        <f t="shared" si="52"/>
        <v>1.0963634835490781</v>
      </c>
    </row>
    <row r="27" spans="1:33" x14ac:dyDescent="0.25">
      <c r="A27" s="4"/>
      <c r="B27" s="6">
        <v>7</v>
      </c>
      <c r="C27" s="7">
        <v>5</v>
      </c>
      <c r="D27" s="7">
        <v>11</v>
      </c>
      <c r="E27" s="6">
        <v>12</v>
      </c>
      <c r="F27" s="7">
        <v>110</v>
      </c>
      <c r="G27" s="7">
        <v>84</v>
      </c>
      <c r="H27" s="6">
        <v>83</v>
      </c>
      <c r="I27" s="7">
        <v>10</v>
      </c>
      <c r="J27" s="7">
        <v>4</v>
      </c>
      <c r="K27" s="6">
        <v>13</v>
      </c>
      <c r="L27" s="7">
        <f t="shared" si="42"/>
        <v>7.5</v>
      </c>
      <c r="M27" s="7">
        <f t="shared" si="36"/>
        <v>7.5</v>
      </c>
      <c r="N27" s="6">
        <f t="shared" si="36"/>
        <v>12.5</v>
      </c>
      <c r="O27" s="7">
        <f t="shared" si="43"/>
        <v>117.5</v>
      </c>
      <c r="P27" s="7">
        <f t="shared" si="37"/>
        <v>91.5</v>
      </c>
      <c r="Q27" s="6">
        <f t="shared" si="37"/>
        <v>95.5</v>
      </c>
      <c r="R27" s="6" t="s">
        <v>13</v>
      </c>
      <c r="S27" s="6">
        <v>5</v>
      </c>
      <c r="T27" s="6">
        <f t="shared" si="44"/>
        <v>9.1666666666666661</v>
      </c>
      <c r="U27" s="6">
        <f t="shared" si="45"/>
        <v>92.333333333333329</v>
      </c>
      <c r="V27" s="6">
        <f t="shared" si="46"/>
        <v>101.5</v>
      </c>
      <c r="W27" s="6">
        <f t="shared" si="47"/>
        <v>9.0311986863711002</v>
      </c>
      <c r="X27" s="3">
        <f t="shared" si="48"/>
        <v>90.968801313628902</v>
      </c>
      <c r="Z27" s="7">
        <f t="shared" si="49"/>
        <v>6.3829787234042552</v>
      </c>
      <c r="AA27" s="7">
        <f t="shared" si="38"/>
        <v>8.1967213114754092</v>
      </c>
      <c r="AB27" s="6">
        <f t="shared" si="39"/>
        <v>13.089005235602095</v>
      </c>
      <c r="AC27" s="7">
        <f t="shared" si="50"/>
        <v>2.8322526517940867</v>
      </c>
      <c r="AD27" s="23">
        <f t="shared" si="51"/>
        <v>93.61702127659575</v>
      </c>
      <c r="AE27" s="7">
        <f t="shared" si="40"/>
        <v>91.803278688524586</v>
      </c>
      <c r="AF27" s="6">
        <f t="shared" si="41"/>
        <v>86.910994764397913</v>
      </c>
      <c r="AG27" s="7">
        <f t="shared" si="52"/>
        <v>2.8322526517940854</v>
      </c>
    </row>
    <row r="28" spans="1:33" x14ac:dyDescent="0.2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7"/>
      <c r="R28" s="7"/>
      <c r="S28" s="7"/>
      <c r="T28" s="7"/>
      <c r="U28" s="7"/>
      <c r="V28" s="7"/>
      <c r="W28" s="7"/>
      <c r="X28" s="7"/>
    </row>
    <row r="29" spans="1:33" x14ac:dyDescent="0.25">
      <c r="A29" s="4" t="s">
        <v>17</v>
      </c>
      <c r="B29" s="8" t="s">
        <v>0</v>
      </c>
      <c r="C29" s="36" t="s">
        <v>1</v>
      </c>
      <c r="D29" s="36"/>
      <c r="E29" s="37"/>
      <c r="F29" s="36" t="s">
        <v>2</v>
      </c>
      <c r="G29" s="36"/>
      <c r="H29" s="37"/>
      <c r="I29" s="36" t="s">
        <v>3</v>
      </c>
      <c r="J29" s="36"/>
      <c r="K29" s="37"/>
      <c r="L29" s="36" t="s">
        <v>4</v>
      </c>
      <c r="M29" s="36"/>
      <c r="N29" s="37"/>
      <c r="O29" s="36" t="s">
        <v>5</v>
      </c>
      <c r="P29" s="36"/>
      <c r="Q29" s="37"/>
      <c r="R29" s="33" t="s">
        <v>6</v>
      </c>
      <c r="S29" s="33" t="s">
        <v>7</v>
      </c>
      <c r="T29" s="33" t="s">
        <v>8</v>
      </c>
      <c r="U29" s="33" t="s">
        <v>9</v>
      </c>
      <c r="V29" s="33" t="s">
        <v>10</v>
      </c>
      <c r="W29" s="33" t="s">
        <v>11</v>
      </c>
      <c r="X29" s="9" t="s">
        <v>12</v>
      </c>
      <c r="Z29" s="36" t="s">
        <v>28</v>
      </c>
      <c r="AA29" s="36"/>
      <c r="AB29" s="37"/>
      <c r="AC29" s="12" t="s">
        <v>29</v>
      </c>
      <c r="AD29" s="38" t="s">
        <v>30</v>
      </c>
      <c r="AE29" s="38"/>
      <c r="AF29" s="39"/>
      <c r="AG29" s="19" t="s">
        <v>31</v>
      </c>
    </row>
    <row r="30" spans="1:33" x14ac:dyDescent="0.25">
      <c r="A30" s="5" t="s">
        <v>24</v>
      </c>
      <c r="B30" s="6">
        <v>1</v>
      </c>
      <c r="C30" s="7">
        <v>32</v>
      </c>
      <c r="D30" s="7">
        <v>32</v>
      </c>
      <c r="E30" s="6">
        <v>31</v>
      </c>
      <c r="F30" s="7">
        <v>39</v>
      </c>
      <c r="G30" s="7">
        <v>28</v>
      </c>
      <c r="H30" s="6">
        <v>40</v>
      </c>
      <c r="I30" s="7">
        <v>35</v>
      </c>
      <c r="J30" s="7">
        <v>34</v>
      </c>
      <c r="K30" s="6">
        <v>38</v>
      </c>
      <c r="L30" s="7">
        <f>SUM(C30+I30)/2</f>
        <v>33.5</v>
      </c>
      <c r="M30" s="7">
        <f t="shared" ref="M30:M36" si="53">SUM(D30+J30)/2</f>
        <v>33</v>
      </c>
      <c r="N30" s="6">
        <f t="shared" ref="N30:N36" si="54">SUM(E30+K30)/2</f>
        <v>34.5</v>
      </c>
      <c r="O30" s="7">
        <f>SUM(F30+L30)</f>
        <v>72.5</v>
      </c>
      <c r="P30" s="7">
        <f t="shared" ref="P30:Q36" si="55">SUM(G30+M30)</f>
        <v>61</v>
      </c>
      <c r="Q30" s="6">
        <f t="shared" si="55"/>
        <v>74.5</v>
      </c>
      <c r="R30" s="6" t="s">
        <v>13</v>
      </c>
      <c r="S30" s="6">
        <v>7</v>
      </c>
      <c r="T30" s="6">
        <f>SUM(L30:N30)/3</f>
        <v>33.666666666666664</v>
      </c>
      <c r="U30" s="6">
        <f>SUM(F30:H30)/3</f>
        <v>35.666666666666664</v>
      </c>
      <c r="V30" s="6">
        <f>SUM(O30:Q30)/3</f>
        <v>69.333333333333329</v>
      </c>
      <c r="W30" s="6">
        <f>SUM(T30/V30)*100</f>
        <v>48.557692307692307</v>
      </c>
      <c r="X30" s="3">
        <f>SUM(U30/V30)*100</f>
        <v>51.442307692307686</v>
      </c>
      <c r="Z30" s="7">
        <f>SUM(L30/O30)*100</f>
        <v>46.206896551724135</v>
      </c>
      <c r="AA30" s="7">
        <f t="shared" ref="AA30:AA36" si="56">SUM(M30/P30)*100</f>
        <v>54.098360655737707</v>
      </c>
      <c r="AB30" s="6">
        <f t="shared" ref="AB30:AB36" si="57">SUM(N30/Q30)*100</f>
        <v>46.308724832214764</v>
      </c>
      <c r="AC30" s="7">
        <f>_xlfn.STDEV.P(Z30:AB30)</f>
        <v>3.6963044752947258</v>
      </c>
      <c r="AD30" s="20">
        <f>SUM(F30/O30)*100</f>
        <v>53.793103448275858</v>
      </c>
      <c r="AE30" s="21">
        <f t="shared" ref="AE30:AE36" si="58">SUM(G30/P30)*100</f>
        <v>45.901639344262293</v>
      </c>
      <c r="AF30" s="22">
        <f t="shared" ref="AF30:AF36" si="59">SUM(H30/Q30)*100</f>
        <v>53.691275167785236</v>
      </c>
      <c r="AG30" s="7">
        <f>_xlfn.STDEV.P(AD30:AF30)</f>
        <v>3.6963044752947241</v>
      </c>
    </row>
    <row r="31" spans="1:33" x14ac:dyDescent="0.25">
      <c r="A31" s="4"/>
      <c r="B31" s="6">
        <v>2</v>
      </c>
      <c r="C31" s="7">
        <v>54</v>
      </c>
      <c r="D31" s="7">
        <v>46</v>
      </c>
      <c r="E31" s="6">
        <v>51</v>
      </c>
      <c r="F31" s="7">
        <v>43</v>
      </c>
      <c r="G31" s="7">
        <v>47</v>
      </c>
      <c r="H31" s="6">
        <v>35</v>
      </c>
      <c r="I31" s="7">
        <v>54</v>
      </c>
      <c r="J31" s="7">
        <v>58</v>
      </c>
      <c r="K31" s="6">
        <v>51</v>
      </c>
      <c r="L31" s="7">
        <f t="shared" ref="L31:L36" si="60">SUM(C31+I31)/2</f>
        <v>54</v>
      </c>
      <c r="M31" s="7">
        <f t="shared" si="53"/>
        <v>52</v>
      </c>
      <c r="N31" s="6">
        <f t="shared" si="54"/>
        <v>51</v>
      </c>
      <c r="O31" s="7">
        <f t="shared" ref="O31:O36" si="61">SUM(F31+L31)</f>
        <v>97</v>
      </c>
      <c r="P31" s="7">
        <f t="shared" si="55"/>
        <v>99</v>
      </c>
      <c r="Q31" s="6">
        <f t="shared" si="55"/>
        <v>86</v>
      </c>
      <c r="R31" s="6" t="s">
        <v>13</v>
      </c>
      <c r="S31" s="6">
        <v>7</v>
      </c>
      <c r="T31" s="6">
        <f t="shared" ref="T31:T36" si="62">SUM(L31:N31)/3</f>
        <v>52.333333333333336</v>
      </c>
      <c r="U31" s="6">
        <f t="shared" ref="U31:U36" si="63">SUM(F31:H31)/3</f>
        <v>41.666666666666664</v>
      </c>
      <c r="V31" s="6">
        <f t="shared" ref="V31:V36" si="64">SUM(O31:Q31)/3</f>
        <v>94</v>
      </c>
      <c r="W31" s="6">
        <f t="shared" ref="W31:W36" si="65">SUM(T31/V31)*100</f>
        <v>55.673758865248224</v>
      </c>
      <c r="X31" s="3">
        <f t="shared" ref="X31:X36" si="66">SUM(U31/V31)*100</f>
        <v>44.326241134751768</v>
      </c>
      <c r="Z31" s="7">
        <f t="shared" ref="Z31:Z36" si="67">SUM(L31/O31)*100</f>
        <v>55.670103092783506</v>
      </c>
      <c r="AA31" s="7">
        <f t="shared" si="56"/>
        <v>52.525252525252533</v>
      </c>
      <c r="AB31" s="6">
        <f t="shared" si="57"/>
        <v>59.302325581395351</v>
      </c>
      <c r="AC31" s="7">
        <f t="shared" ref="AC31:AC36" si="68">_xlfn.STDEV.P(Z31:AB31)</f>
        <v>2.7691122626248625</v>
      </c>
      <c r="AD31" s="23">
        <f t="shared" ref="AD31:AD36" si="69">SUM(F31/O31)*100</f>
        <v>44.329896907216494</v>
      </c>
      <c r="AE31" s="7">
        <f t="shared" si="58"/>
        <v>47.474747474747474</v>
      </c>
      <c r="AF31" s="6">
        <f t="shared" si="59"/>
        <v>40.697674418604649</v>
      </c>
      <c r="AG31" s="7">
        <f t="shared" ref="AG31:AG36" si="70">_xlfn.STDEV.P(AD31:AF31)</f>
        <v>2.7691122626248652</v>
      </c>
    </row>
    <row r="32" spans="1:33" x14ac:dyDescent="0.25">
      <c r="A32" s="4"/>
      <c r="B32" s="6">
        <v>3</v>
      </c>
      <c r="C32" s="7">
        <v>8</v>
      </c>
      <c r="D32" s="7">
        <v>13</v>
      </c>
      <c r="E32" s="6">
        <v>10</v>
      </c>
      <c r="F32" s="7">
        <v>16</v>
      </c>
      <c r="G32" s="7">
        <v>19</v>
      </c>
      <c r="H32" s="6">
        <v>28</v>
      </c>
      <c r="I32" s="7">
        <v>9</v>
      </c>
      <c r="J32" s="7">
        <v>9</v>
      </c>
      <c r="K32" s="6">
        <v>20</v>
      </c>
      <c r="L32" s="7">
        <f t="shared" si="60"/>
        <v>8.5</v>
      </c>
      <c r="M32" s="7">
        <f t="shared" si="53"/>
        <v>11</v>
      </c>
      <c r="N32" s="6">
        <f t="shared" si="54"/>
        <v>15</v>
      </c>
      <c r="O32" s="7">
        <f t="shared" si="61"/>
        <v>24.5</v>
      </c>
      <c r="P32" s="7">
        <f t="shared" si="55"/>
        <v>30</v>
      </c>
      <c r="Q32" s="6">
        <f t="shared" si="55"/>
        <v>43</v>
      </c>
      <c r="R32" s="6" t="s">
        <v>13</v>
      </c>
      <c r="S32" s="6">
        <v>7</v>
      </c>
      <c r="T32" s="6">
        <f t="shared" si="62"/>
        <v>11.5</v>
      </c>
      <c r="U32" s="6">
        <f t="shared" si="63"/>
        <v>21</v>
      </c>
      <c r="V32" s="6">
        <f t="shared" si="64"/>
        <v>32.5</v>
      </c>
      <c r="W32" s="6">
        <f t="shared" si="65"/>
        <v>35.384615384615387</v>
      </c>
      <c r="X32" s="3">
        <f t="shared" si="66"/>
        <v>64.615384615384613</v>
      </c>
      <c r="Z32" s="7">
        <f t="shared" si="67"/>
        <v>34.693877551020407</v>
      </c>
      <c r="AA32" s="7">
        <f t="shared" si="56"/>
        <v>36.666666666666664</v>
      </c>
      <c r="AB32" s="6">
        <f t="shared" si="57"/>
        <v>34.883720930232556</v>
      </c>
      <c r="AC32" s="7">
        <f t="shared" si="68"/>
        <v>0.88862146062261305</v>
      </c>
      <c r="AD32" s="23">
        <f t="shared" si="69"/>
        <v>65.306122448979593</v>
      </c>
      <c r="AE32" s="7">
        <f t="shared" si="58"/>
        <v>63.333333333333329</v>
      </c>
      <c r="AF32" s="6">
        <f t="shared" si="59"/>
        <v>65.116279069767444</v>
      </c>
      <c r="AG32" s="7">
        <f t="shared" si="70"/>
        <v>0.88862146062261638</v>
      </c>
    </row>
    <row r="33" spans="1:33" x14ac:dyDescent="0.25">
      <c r="A33" s="4"/>
      <c r="B33" s="6">
        <v>4</v>
      </c>
      <c r="C33" s="7">
        <v>47</v>
      </c>
      <c r="D33" s="7">
        <v>42</v>
      </c>
      <c r="E33" s="6">
        <v>41</v>
      </c>
      <c r="F33" s="7">
        <v>78</v>
      </c>
      <c r="G33" s="7">
        <v>83</v>
      </c>
      <c r="H33" s="6">
        <v>72</v>
      </c>
      <c r="I33" s="7">
        <v>49</v>
      </c>
      <c r="J33" s="7">
        <v>50</v>
      </c>
      <c r="K33" s="6">
        <v>37</v>
      </c>
      <c r="L33" s="7">
        <f t="shared" si="60"/>
        <v>48</v>
      </c>
      <c r="M33" s="7">
        <f t="shared" si="53"/>
        <v>46</v>
      </c>
      <c r="N33" s="6">
        <f t="shared" si="54"/>
        <v>39</v>
      </c>
      <c r="O33" s="7">
        <f t="shared" si="61"/>
        <v>126</v>
      </c>
      <c r="P33" s="7">
        <f t="shared" si="55"/>
        <v>129</v>
      </c>
      <c r="Q33" s="6">
        <f t="shared" si="55"/>
        <v>111</v>
      </c>
      <c r="R33" s="6" t="s">
        <v>13</v>
      </c>
      <c r="S33" s="6">
        <v>6</v>
      </c>
      <c r="T33" s="6">
        <f t="shared" si="62"/>
        <v>44.333333333333336</v>
      </c>
      <c r="U33" s="6">
        <f t="shared" si="63"/>
        <v>77.666666666666671</v>
      </c>
      <c r="V33" s="6">
        <f t="shared" si="64"/>
        <v>122</v>
      </c>
      <c r="W33" s="6">
        <f t="shared" si="65"/>
        <v>36.338797814207652</v>
      </c>
      <c r="X33" s="3">
        <f t="shared" si="66"/>
        <v>63.661202185792355</v>
      </c>
      <c r="Z33" s="7">
        <f t="shared" si="67"/>
        <v>38.095238095238095</v>
      </c>
      <c r="AA33" s="7">
        <f t="shared" si="56"/>
        <v>35.65891472868217</v>
      </c>
      <c r="AB33" s="6">
        <f t="shared" si="57"/>
        <v>35.135135135135137</v>
      </c>
      <c r="AC33" s="7">
        <f t="shared" si="68"/>
        <v>1.28979869848201</v>
      </c>
      <c r="AD33" s="23">
        <f t="shared" si="69"/>
        <v>61.904761904761905</v>
      </c>
      <c r="AE33" s="7">
        <f t="shared" si="58"/>
        <v>64.341085271317837</v>
      </c>
      <c r="AF33" s="6">
        <f t="shared" si="59"/>
        <v>64.86486486486487</v>
      </c>
      <c r="AG33" s="7">
        <f t="shared" si="70"/>
        <v>1.2897986984820136</v>
      </c>
    </row>
    <row r="34" spans="1:33" x14ac:dyDescent="0.25">
      <c r="A34" s="4"/>
      <c r="B34" s="6">
        <v>5</v>
      </c>
      <c r="C34" s="7">
        <v>13</v>
      </c>
      <c r="D34" s="7">
        <v>17</v>
      </c>
      <c r="E34" s="6">
        <v>12</v>
      </c>
      <c r="F34" s="7">
        <v>40</v>
      </c>
      <c r="G34" s="7">
        <v>45</v>
      </c>
      <c r="H34" s="6">
        <v>47</v>
      </c>
      <c r="I34" s="7">
        <v>11</v>
      </c>
      <c r="J34" s="7">
        <v>10</v>
      </c>
      <c r="K34" s="6">
        <v>13</v>
      </c>
      <c r="L34" s="7">
        <f t="shared" si="60"/>
        <v>12</v>
      </c>
      <c r="M34" s="7">
        <f t="shared" si="53"/>
        <v>13.5</v>
      </c>
      <c r="N34" s="6">
        <f t="shared" si="54"/>
        <v>12.5</v>
      </c>
      <c r="O34" s="7">
        <f t="shared" si="61"/>
        <v>52</v>
      </c>
      <c r="P34" s="7">
        <f t="shared" si="55"/>
        <v>58.5</v>
      </c>
      <c r="Q34" s="6">
        <f t="shared" si="55"/>
        <v>59.5</v>
      </c>
      <c r="R34" s="6" t="s">
        <v>13</v>
      </c>
      <c r="S34" s="6">
        <v>6</v>
      </c>
      <c r="T34" s="6">
        <f t="shared" si="62"/>
        <v>12.666666666666666</v>
      </c>
      <c r="U34" s="6">
        <f t="shared" si="63"/>
        <v>44</v>
      </c>
      <c r="V34" s="6">
        <f t="shared" si="64"/>
        <v>56.666666666666664</v>
      </c>
      <c r="W34" s="6">
        <f t="shared" si="65"/>
        <v>22.352941176470591</v>
      </c>
      <c r="X34" s="3">
        <f t="shared" si="66"/>
        <v>77.64705882352942</v>
      </c>
      <c r="Z34" s="7">
        <f t="shared" si="67"/>
        <v>23.076923076923077</v>
      </c>
      <c r="AA34" s="7">
        <f t="shared" si="56"/>
        <v>23.076923076923077</v>
      </c>
      <c r="AB34" s="6">
        <f t="shared" si="57"/>
        <v>21.008403361344538</v>
      </c>
      <c r="AC34" s="7">
        <f t="shared" si="68"/>
        <v>0.97510954526910232</v>
      </c>
      <c r="AD34" s="23">
        <f t="shared" si="69"/>
        <v>76.923076923076934</v>
      </c>
      <c r="AE34" s="7">
        <f t="shared" si="58"/>
        <v>76.923076923076934</v>
      </c>
      <c r="AF34" s="6">
        <f t="shared" si="59"/>
        <v>78.991596638655466</v>
      </c>
      <c r="AG34" s="7">
        <f t="shared" si="70"/>
        <v>0.97510954526909899</v>
      </c>
    </row>
    <row r="35" spans="1:33" x14ac:dyDescent="0.25">
      <c r="A35" s="4"/>
      <c r="B35" s="6">
        <v>6</v>
      </c>
      <c r="C35" s="7">
        <v>39</v>
      </c>
      <c r="D35" s="7">
        <v>30</v>
      </c>
      <c r="E35" s="6">
        <v>28</v>
      </c>
      <c r="F35" s="7">
        <v>206</v>
      </c>
      <c r="G35" s="7">
        <v>230</v>
      </c>
      <c r="H35" s="6">
        <v>227</v>
      </c>
      <c r="I35" s="7">
        <v>35</v>
      </c>
      <c r="J35" s="7">
        <v>31</v>
      </c>
      <c r="K35" s="6">
        <v>43</v>
      </c>
      <c r="L35" s="7">
        <f t="shared" si="60"/>
        <v>37</v>
      </c>
      <c r="M35" s="7">
        <f t="shared" si="53"/>
        <v>30.5</v>
      </c>
      <c r="N35" s="6">
        <f t="shared" si="54"/>
        <v>35.5</v>
      </c>
      <c r="O35" s="7">
        <f t="shared" si="61"/>
        <v>243</v>
      </c>
      <c r="P35" s="7">
        <f t="shared" si="55"/>
        <v>260.5</v>
      </c>
      <c r="Q35" s="6">
        <f t="shared" si="55"/>
        <v>262.5</v>
      </c>
      <c r="R35" s="6" t="s">
        <v>13</v>
      </c>
      <c r="S35" s="6">
        <v>5</v>
      </c>
      <c r="T35" s="6">
        <f t="shared" si="62"/>
        <v>34.333333333333336</v>
      </c>
      <c r="U35" s="6">
        <f t="shared" si="63"/>
        <v>221</v>
      </c>
      <c r="V35" s="6">
        <f t="shared" si="64"/>
        <v>255.33333333333334</v>
      </c>
      <c r="W35" s="6">
        <f t="shared" si="65"/>
        <v>13.446475195822455</v>
      </c>
      <c r="X35" s="3">
        <f t="shared" si="66"/>
        <v>86.553524804177542</v>
      </c>
      <c r="Z35" s="7">
        <f t="shared" si="67"/>
        <v>15.22633744855967</v>
      </c>
      <c r="AA35" s="7">
        <f t="shared" si="56"/>
        <v>11.708253358925145</v>
      </c>
      <c r="AB35" s="6">
        <f t="shared" si="57"/>
        <v>13.523809523809524</v>
      </c>
      <c r="AC35" s="7">
        <f t="shared" si="68"/>
        <v>1.436498875899443</v>
      </c>
      <c r="AD35" s="23">
        <f t="shared" si="69"/>
        <v>84.773662551440339</v>
      </c>
      <c r="AE35" s="7">
        <f t="shared" si="58"/>
        <v>88.291746641074852</v>
      </c>
      <c r="AF35" s="6">
        <f t="shared" si="59"/>
        <v>86.476190476190467</v>
      </c>
      <c r="AG35" s="7">
        <f t="shared" si="70"/>
        <v>1.4364988758994395</v>
      </c>
    </row>
    <row r="36" spans="1:33" x14ac:dyDescent="0.25">
      <c r="A36" s="4"/>
      <c r="B36" s="6">
        <v>7</v>
      </c>
      <c r="C36" s="7">
        <v>16</v>
      </c>
      <c r="D36" s="7">
        <v>16</v>
      </c>
      <c r="E36" s="6">
        <v>14</v>
      </c>
      <c r="F36" s="7">
        <v>113</v>
      </c>
      <c r="G36" s="7">
        <v>98</v>
      </c>
      <c r="H36" s="6">
        <v>100</v>
      </c>
      <c r="I36" s="7">
        <v>16</v>
      </c>
      <c r="J36" s="7">
        <v>21</v>
      </c>
      <c r="K36" s="6">
        <v>12</v>
      </c>
      <c r="L36" s="7">
        <f t="shared" si="60"/>
        <v>16</v>
      </c>
      <c r="M36" s="7">
        <f t="shared" si="53"/>
        <v>18.5</v>
      </c>
      <c r="N36" s="6">
        <f t="shared" si="54"/>
        <v>13</v>
      </c>
      <c r="O36" s="7">
        <f t="shared" si="61"/>
        <v>129</v>
      </c>
      <c r="P36" s="7">
        <f t="shared" si="55"/>
        <v>116.5</v>
      </c>
      <c r="Q36" s="6">
        <f t="shared" si="55"/>
        <v>113</v>
      </c>
      <c r="R36" s="6" t="s">
        <v>13</v>
      </c>
      <c r="S36" s="6">
        <v>5</v>
      </c>
      <c r="T36" s="6">
        <f t="shared" si="62"/>
        <v>15.833333333333334</v>
      </c>
      <c r="U36" s="6">
        <f t="shared" si="63"/>
        <v>103.66666666666667</v>
      </c>
      <c r="V36" s="6">
        <f t="shared" si="64"/>
        <v>119.5</v>
      </c>
      <c r="W36" s="6">
        <f t="shared" si="65"/>
        <v>13.249651324965134</v>
      </c>
      <c r="X36" s="3">
        <f t="shared" si="66"/>
        <v>86.750348675034871</v>
      </c>
      <c r="Z36" s="7">
        <f t="shared" si="67"/>
        <v>12.403100775193799</v>
      </c>
      <c r="AA36" s="7">
        <f t="shared" si="56"/>
        <v>15.879828326180256</v>
      </c>
      <c r="AB36" s="6">
        <f t="shared" si="57"/>
        <v>11.504424778761061</v>
      </c>
      <c r="AC36" s="7">
        <f t="shared" si="68"/>
        <v>1.8867788309744973</v>
      </c>
      <c r="AD36" s="23">
        <f t="shared" si="69"/>
        <v>87.596899224806208</v>
      </c>
      <c r="AE36" s="7">
        <f t="shared" si="58"/>
        <v>84.12017167381974</v>
      </c>
      <c r="AF36" s="6">
        <f t="shared" si="59"/>
        <v>88.495575221238937</v>
      </c>
      <c r="AG36" s="7">
        <f t="shared" si="70"/>
        <v>1.8867788309744913</v>
      </c>
    </row>
    <row r="37" spans="1:33" x14ac:dyDescent="0.2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7"/>
      <c r="R37" s="7"/>
      <c r="S37" s="7"/>
      <c r="T37" s="7"/>
      <c r="U37" s="7"/>
      <c r="V37" s="7"/>
      <c r="W37" s="7"/>
      <c r="X37" s="7"/>
    </row>
    <row r="38" spans="1:33" x14ac:dyDescent="0.25">
      <c r="A38" s="4" t="s">
        <v>18</v>
      </c>
      <c r="B38" s="8" t="s">
        <v>0</v>
      </c>
      <c r="C38" s="36" t="s">
        <v>1</v>
      </c>
      <c r="D38" s="36"/>
      <c r="E38" s="37"/>
      <c r="F38" s="36" t="s">
        <v>2</v>
      </c>
      <c r="G38" s="36"/>
      <c r="H38" s="37"/>
      <c r="I38" s="36" t="s">
        <v>3</v>
      </c>
      <c r="J38" s="36"/>
      <c r="K38" s="37"/>
      <c r="L38" s="36" t="s">
        <v>4</v>
      </c>
      <c r="M38" s="36"/>
      <c r="N38" s="37"/>
      <c r="O38" s="36" t="s">
        <v>5</v>
      </c>
      <c r="P38" s="36"/>
      <c r="Q38" s="37"/>
      <c r="R38" s="33" t="s">
        <v>6</v>
      </c>
      <c r="S38" s="33" t="s">
        <v>7</v>
      </c>
      <c r="T38" s="33" t="s">
        <v>8</v>
      </c>
      <c r="U38" s="33" t="s">
        <v>9</v>
      </c>
      <c r="V38" s="33" t="s">
        <v>10</v>
      </c>
      <c r="W38" s="33" t="s">
        <v>11</v>
      </c>
      <c r="X38" s="9" t="s">
        <v>12</v>
      </c>
      <c r="Z38" s="36" t="s">
        <v>28</v>
      </c>
      <c r="AA38" s="36"/>
      <c r="AB38" s="37"/>
      <c r="AC38" s="12" t="s">
        <v>29</v>
      </c>
      <c r="AD38" s="38" t="s">
        <v>30</v>
      </c>
      <c r="AE38" s="38"/>
      <c r="AF38" s="39"/>
      <c r="AG38" s="19" t="s">
        <v>31</v>
      </c>
    </row>
    <row r="39" spans="1:33" x14ac:dyDescent="0.25">
      <c r="A39" s="5" t="s">
        <v>25</v>
      </c>
      <c r="B39" s="6">
        <v>1</v>
      </c>
      <c r="C39" s="7">
        <v>13</v>
      </c>
      <c r="D39" s="7">
        <v>11</v>
      </c>
      <c r="E39" s="6">
        <v>16</v>
      </c>
      <c r="F39" s="7">
        <v>63</v>
      </c>
      <c r="G39" s="7">
        <v>65</v>
      </c>
      <c r="H39" s="6">
        <v>49</v>
      </c>
      <c r="I39" s="7">
        <v>9</v>
      </c>
      <c r="J39" s="7">
        <v>17</v>
      </c>
      <c r="K39" s="6">
        <v>13</v>
      </c>
      <c r="L39" s="7">
        <f>SUM(C39+I39)/2</f>
        <v>11</v>
      </c>
      <c r="M39" s="7">
        <f t="shared" ref="M39:M45" si="71">SUM(D39+J39)/2</f>
        <v>14</v>
      </c>
      <c r="N39" s="6">
        <f t="shared" ref="N39:N45" si="72">SUM(E39+K39)/2</f>
        <v>14.5</v>
      </c>
      <c r="O39" s="7">
        <f>SUM(F39+L39)</f>
        <v>74</v>
      </c>
      <c r="P39" s="7">
        <f t="shared" ref="P39:Q45" si="73">SUM(G39+M39)</f>
        <v>79</v>
      </c>
      <c r="Q39" s="6">
        <f t="shared" si="73"/>
        <v>63.5</v>
      </c>
      <c r="R39" s="6" t="s">
        <v>13</v>
      </c>
      <c r="S39" s="6">
        <v>7</v>
      </c>
      <c r="T39" s="6">
        <f>SUM(L39:N39)/3</f>
        <v>13.166666666666666</v>
      </c>
      <c r="U39" s="6">
        <f>SUM(F39:H39)/3</f>
        <v>59</v>
      </c>
      <c r="V39" s="6">
        <f>SUM(O39:Q39)/3</f>
        <v>72.166666666666671</v>
      </c>
      <c r="W39" s="6">
        <f>SUM(T39/V39)*100</f>
        <v>18.244803695150114</v>
      </c>
      <c r="X39" s="3">
        <f>SUM(U39/V39)*100</f>
        <v>81.755196304849875</v>
      </c>
      <c r="Z39" s="7">
        <f>SUM(L39/O39)*100</f>
        <v>14.864864864864865</v>
      </c>
      <c r="AA39" s="7">
        <f t="shared" ref="AA39:AA45" si="74">SUM(M39/P39)*100</f>
        <v>17.721518987341771</v>
      </c>
      <c r="AB39" s="6">
        <f t="shared" ref="AB39:AB45" si="75">SUM(N39/Q39)*100</f>
        <v>22.834645669291341</v>
      </c>
      <c r="AC39" s="7">
        <f>_xlfn.STDEV.P(Z39:AB39)</f>
        <v>3.2968325423677292</v>
      </c>
      <c r="AD39" s="20">
        <f>SUM(F39/O39)*100</f>
        <v>85.13513513513513</v>
      </c>
      <c r="AE39" s="21">
        <f t="shared" ref="AE39:AE45" si="76">SUM(G39/P39)*100</f>
        <v>82.278481012658233</v>
      </c>
      <c r="AF39" s="22">
        <f t="shared" ref="AF39:AF45" si="77">SUM(H39/Q39)*100</f>
        <v>77.165354330708652</v>
      </c>
      <c r="AG39" s="7">
        <f>_xlfn.STDEV.P(AD39:AF39)</f>
        <v>3.2968325423677283</v>
      </c>
    </row>
    <row r="40" spans="1:33" x14ac:dyDescent="0.25">
      <c r="A40" s="4"/>
      <c r="B40" s="6">
        <v>2</v>
      </c>
      <c r="C40" s="7">
        <v>15</v>
      </c>
      <c r="D40" s="7">
        <v>16</v>
      </c>
      <c r="E40" s="6">
        <v>16</v>
      </c>
      <c r="F40" s="7">
        <v>76</v>
      </c>
      <c r="G40" s="7">
        <v>68</v>
      </c>
      <c r="H40" s="6">
        <v>64</v>
      </c>
      <c r="I40" s="7">
        <v>14</v>
      </c>
      <c r="J40" s="7">
        <v>14</v>
      </c>
      <c r="K40" s="6">
        <v>20</v>
      </c>
      <c r="L40" s="7">
        <f t="shared" ref="L40:L45" si="78">SUM(C40+I40)/2</f>
        <v>14.5</v>
      </c>
      <c r="M40" s="7">
        <f t="shared" si="71"/>
        <v>15</v>
      </c>
      <c r="N40" s="6">
        <f t="shared" si="72"/>
        <v>18</v>
      </c>
      <c r="O40" s="7">
        <f t="shared" ref="O40:O45" si="79">SUM(F40+L40)</f>
        <v>90.5</v>
      </c>
      <c r="P40" s="7">
        <f t="shared" si="73"/>
        <v>83</v>
      </c>
      <c r="Q40" s="6">
        <f t="shared" si="73"/>
        <v>82</v>
      </c>
      <c r="R40" s="6" t="s">
        <v>13</v>
      </c>
      <c r="S40" s="6">
        <v>7</v>
      </c>
      <c r="T40" s="6">
        <f t="shared" ref="T40:T45" si="80">SUM(L40:N40)/3</f>
        <v>15.833333333333334</v>
      </c>
      <c r="U40" s="6">
        <f t="shared" ref="U40:U45" si="81">SUM(F40:H40)/3</f>
        <v>69.333333333333329</v>
      </c>
      <c r="V40" s="6">
        <f t="shared" ref="V40:V45" si="82">SUM(O40:Q40)/3</f>
        <v>85.166666666666671</v>
      </c>
      <c r="W40" s="6">
        <f t="shared" ref="W40:W45" si="83">SUM(T40/V40)*100</f>
        <v>18.590998043052835</v>
      </c>
      <c r="X40" s="3">
        <f t="shared" ref="X40:X45" si="84">SUM(U40/V40)*100</f>
        <v>81.409001956947151</v>
      </c>
      <c r="Z40" s="7">
        <f t="shared" ref="Z40:Z45" si="85">SUM(L40/O40)*100</f>
        <v>16.022099447513813</v>
      </c>
      <c r="AA40" s="7">
        <f t="shared" si="74"/>
        <v>18.072289156626507</v>
      </c>
      <c r="AB40" s="6">
        <f t="shared" si="75"/>
        <v>21.951219512195124</v>
      </c>
      <c r="AC40" s="7">
        <f t="shared" ref="AC40:AC45" si="86">_xlfn.STDEV.P(Z40:AB40)</f>
        <v>2.4586320335618734</v>
      </c>
      <c r="AD40" s="23">
        <f t="shared" ref="AD40:AD45" si="87">SUM(F40/O40)*100</f>
        <v>83.97790055248619</v>
      </c>
      <c r="AE40" s="7">
        <f t="shared" si="76"/>
        <v>81.92771084337349</v>
      </c>
      <c r="AF40" s="6">
        <f t="shared" si="77"/>
        <v>78.048780487804876</v>
      </c>
      <c r="AG40" s="7">
        <f t="shared" ref="AG40:AG45" si="88">_xlfn.STDEV.P(AD40:AF40)</f>
        <v>2.4586320335618841</v>
      </c>
    </row>
    <row r="41" spans="1:33" x14ac:dyDescent="0.25">
      <c r="A41" s="4"/>
      <c r="B41" s="6">
        <v>3</v>
      </c>
      <c r="C41" s="7">
        <v>3</v>
      </c>
      <c r="D41" s="7">
        <v>1</v>
      </c>
      <c r="E41" s="6">
        <v>3</v>
      </c>
      <c r="F41" s="7">
        <v>49</v>
      </c>
      <c r="G41" s="7">
        <v>46</v>
      </c>
      <c r="H41" s="6">
        <v>58</v>
      </c>
      <c r="I41" s="7">
        <v>8</v>
      </c>
      <c r="J41" s="7">
        <v>1</v>
      </c>
      <c r="K41" s="6">
        <v>5</v>
      </c>
      <c r="L41" s="7">
        <f t="shared" si="78"/>
        <v>5.5</v>
      </c>
      <c r="M41" s="7">
        <f t="shared" si="71"/>
        <v>1</v>
      </c>
      <c r="N41" s="6">
        <f t="shared" si="72"/>
        <v>4</v>
      </c>
      <c r="O41" s="7">
        <f t="shared" si="79"/>
        <v>54.5</v>
      </c>
      <c r="P41" s="7">
        <f t="shared" si="73"/>
        <v>47</v>
      </c>
      <c r="Q41" s="6">
        <f t="shared" si="73"/>
        <v>62</v>
      </c>
      <c r="R41" s="6" t="s">
        <v>13</v>
      </c>
      <c r="S41" s="6">
        <v>7</v>
      </c>
      <c r="T41" s="6">
        <f t="shared" si="80"/>
        <v>3.5</v>
      </c>
      <c r="U41" s="6">
        <f t="shared" si="81"/>
        <v>51</v>
      </c>
      <c r="V41" s="6">
        <f t="shared" si="82"/>
        <v>54.5</v>
      </c>
      <c r="W41" s="6">
        <f t="shared" si="83"/>
        <v>6.4220183486238538</v>
      </c>
      <c r="X41" s="3">
        <f t="shared" si="84"/>
        <v>93.577981651376149</v>
      </c>
      <c r="Z41" s="7">
        <f t="shared" si="85"/>
        <v>10.091743119266056</v>
      </c>
      <c r="AA41" s="7">
        <f t="shared" si="74"/>
        <v>2.1276595744680851</v>
      </c>
      <c r="AB41" s="6">
        <f t="shared" si="75"/>
        <v>6.4516129032258061</v>
      </c>
      <c r="AC41" s="7">
        <f t="shared" si="86"/>
        <v>3.2553161151760839</v>
      </c>
      <c r="AD41" s="23">
        <f t="shared" si="87"/>
        <v>89.908256880733944</v>
      </c>
      <c r="AE41" s="7">
        <f t="shared" si="76"/>
        <v>97.872340425531917</v>
      </c>
      <c r="AF41" s="6">
        <f t="shared" si="77"/>
        <v>93.548387096774192</v>
      </c>
      <c r="AG41" s="7">
        <f t="shared" si="88"/>
        <v>3.2553161151760852</v>
      </c>
    </row>
    <row r="42" spans="1:33" x14ac:dyDescent="0.25">
      <c r="A42" s="4"/>
      <c r="B42" s="6">
        <v>4</v>
      </c>
      <c r="C42" s="7">
        <v>2</v>
      </c>
      <c r="D42" s="7">
        <v>9</v>
      </c>
      <c r="E42" s="6">
        <v>12</v>
      </c>
      <c r="F42" s="7">
        <v>108</v>
      </c>
      <c r="G42" s="7">
        <v>118</v>
      </c>
      <c r="H42" s="6">
        <v>93</v>
      </c>
      <c r="I42" s="7">
        <v>10</v>
      </c>
      <c r="J42" s="7">
        <v>7</v>
      </c>
      <c r="K42" s="6">
        <v>14</v>
      </c>
      <c r="L42" s="7">
        <f t="shared" si="78"/>
        <v>6</v>
      </c>
      <c r="M42" s="7">
        <f t="shared" si="71"/>
        <v>8</v>
      </c>
      <c r="N42" s="6">
        <f t="shared" si="72"/>
        <v>13</v>
      </c>
      <c r="O42" s="7">
        <f t="shared" si="79"/>
        <v>114</v>
      </c>
      <c r="P42" s="7">
        <f t="shared" si="73"/>
        <v>126</v>
      </c>
      <c r="Q42" s="6">
        <f t="shared" si="73"/>
        <v>106</v>
      </c>
      <c r="R42" s="6" t="s">
        <v>13</v>
      </c>
      <c r="S42" s="6">
        <v>6</v>
      </c>
      <c r="T42" s="6">
        <f t="shared" si="80"/>
        <v>9</v>
      </c>
      <c r="U42" s="6">
        <f t="shared" si="81"/>
        <v>106.33333333333333</v>
      </c>
      <c r="V42" s="6">
        <f t="shared" si="82"/>
        <v>115.33333333333333</v>
      </c>
      <c r="W42" s="6">
        <f t="shared" si="83"/>
        <v>7.803468208092486</v>
      </c>
      <c r="X42" s="3">
        <f t="shared" si="84"/>
        <v>92.196531791907503</v>
      </c>
      <c r="Z42" s="7">
        <f t="shared" si="85"/>
        <v>5.2631578947368416</v>
      </c>
      <c r="AA42" s="7">
        <f t="shared" si="74"/>
        <v>6.3492063492063489</v>
      </c>
      <c r="AB42" s="6">
        <f t="shared" si="75"/>
        <v>12.264150943396226</v>
      </c>
      <c r="AC42" s="7">
        <f t="shared" si="86"/>
        <v>3.0764332606511986</v>
      </c>
      <c r="AD42" s="23">
        <f t="shared" si="87"/>
        <v>94.73684210526315</v>
      </c>
      <c r="AE42" s="7">
        <f t="shared" si="76"/>
        <v>93.650793650793645</v>
      </c>
      <c r="AF42" s="6">
        <f t="shared" si="77"/>
        <v>87.735849056603783</v>
      </c>
      <c r="AG42" s="7">
        <f t="shared" si="88"/>
        <v>3.0764332606511906</v>
      </c>
    </row>
    <row r="43" spans="1:33" x14ac:dyDescent="0.25">
      <c r="A43" s="4"/>
      <c r="B43" s="6">
        <v>5</v>
      </c>
      <c r="C43" s="7">
        <v>5</v>
      </c>
      <c r="D43" s="7">
        <v>2</v>
      </c>
      <c r="E43" s="6">
        <v>3</v>
      </c>
      <c r="F43" s="7">
        <v>83</v>
      </c>
      <c r="G43" s="7">
        <v>74</v>
      </c>
      <c r="H43" s="6">
        <v>82</v>
      </c>
      <c r="I43" s="7">
        <v>5</v>
      </c>
      <c r="J43" s="7">
        <v>7</v>
      </c>
      <c r="K43" s="6">
        <v>7</v>
      </c>
      <c r="L43" s="7">
        <f t="shared" si="78"/>
        <v>5</v>
      </c>
      <c r="M43" s="7">
        <f t="shared" si="71"/>
        <v>4.5</v>
      </c>
      <c r="N43" s="6">
        <f t="shared" si="72"/>
        <v>5</v>
      </c>
      <c r="O43" s="7">
        <f t="shared" si="79"/>
        <v>88</v>
      </c>
      <c r="P43" s="7">
        <f t="shared" si="73"/>
        <v>78.5</v>
      </c>
      <c r="Q43" s="6">
        <f t="shared" si="73"/>
        <v>87</v>
      </c>
      <c r="R43" s="6" t="s">
        <v>13</v>
      </c>
      <c r="S43" s="6">
        <v>6</v>
      </c>
      <c r="T43" s="6">
        <f t="shared" si="80"/>
        <v>4.833333333333333</v>
      </c>
      <c r="U43" s="6">
        <f t="shared" si="81"/>
        <v>79.666666666666671</v>
      </c>
      <c r="V43" s="6">
        <f t="shared" si="82"/>
        <v>84.5</v>
      </c>
      <c r="W43" s="6">
        <f t="shared" si="83"/>
        <v>5.7199211045364882</v>
      </c>
      <c r="X43" s="3">
        <f t="shared" si="84"/>
        <v>94.280078895463518</v>
      </c>
      <c r="Z43" s="7">
        <f t="shared" si="85"/>
        <v>5.6818181818181817</v>
      </c>
      <c r="AA43" s="7">
        <f t="shared" si="74"/>
        <v>5.7324840764331215</v>
      </c>
      <c r="AB43" s="6">
        <f t="shared" si="75"/>
        <v>5.7471264367816088</v>
      </c>
      <c r="AC43" s="7">
        <f t="shared" si="86"/>
        <v>2.7981342514204706E-2</v>
      </c>
      <c r="AD43" s="23">
        <f t="shared" si="87"/>
        <v>94.318181818181827</v>
      </c>
      <c r="AE43" s="7">
        <f t="shared" si="76"/>
        <v>94.267515923566876</v>
      </c>
      <c r="AF43" s="6">
        <f t="shared" si="77"/>
        <v>94.252873563218387</v>
      </c>
      <c r="AG43" s="7">
        <f t="shared" si="88"/>
        <v>2.7981342514210587E-2</v>
      </c>
    </row>
    <row r="44" spans="1:33" x14ac:dyDescent="0.25">
      <c r="A44" s="4"/>
      <c r="B44" s="6">
        <v>6</v>
      </c>
      <c r="C44" s="7">
        <v>24</v>
      </c>
      <c r="D44" s="7">
        <v>20</v>
      </c>
      <c r="E44" s="6">
        <v>25</v>
      </c>
      <c r="F44" s="7">
        <v>123</v>
      </c>
      <c r="G44" s="7">
        <v>202</v>
      </c>
      <c r="H44" s="6">
        <v>210</v>
      </c>
      <c r="I44" s="7">
        <v>34</v>
      </c>
      <c r="J44" s="7">
        <v>27</v>
      </c>
      <c r="K44" s="6">
        <v>31</v>
      </c>
      <c r="L44" s="7">
        <f t="shared" si="78"/>
        <v>29</v>
      </c>
      <c r="M44" s="7">
        <f t="shared" si="71"/>
        <v>23.5</v>
      </c>
      <c r="N44" s="6">
        <f t="shared" si="72"/>
        <v>28</v>
      </c>
      <c r="O44" s="7">
        <f t="shared" si="79"/>
        <v>152</v>
      </c>
      <c r="P44" s="7">
        <f t="shared" si="73"/>
        <v>225.5</v>
      </c>
      <c r="Q44" s="6">
        <f t="shared" si="73"/>
        <v>238</v>
      </c>
      <c r="R44" s="6" t="s">
        <v>13</v>
      </c>
      <c r="S44" s="6">
        <v>5</v>
      </c>
      <c r="T44" s="6">
        <f t="shared" si="80"/>
        <v>26.833333333333332</v>
      </c>
      <c r="U44" s="6">
        <f t="shared" si="81"/>
        <v>178.33333333333334</v>
      </c>
      <c r="V44" s="6">
        <f t="shared" si="82"/>
        <v>205.16666666666666</v>
      </c>
      <c r="W44" s="6">
        <f t="shared" si="83"/>
        <v>13.078797725426483</v>
      </c>
      <c r="X44" s="3">
        <f t="shared" si="84"/>
        <v>86.921202274573531</v>
      </c>
      <c r="Z44" s="7">
        <f t="shared" si="85"/>
        <v>19.078947368421055</v>
      </c>
      <c r="AA44" s="7">
        <f t="shared" si="74"/>
        <v>10.421286031042129</v>
      </c>
      <c r="AB44" s="6">
        <f t="shared" si="75"/>
        <v>11.76470588235294</v>
      </c>
      <c r="AC44" s="7">
        <f t="shared" si="86"/>
        <v>3.8043543071088872</v>
      </c>
      <c r="AD44" s="23">
        <f t="shared" si="87"/>
        <v>80.921052631578945</v>
      </c>
      <c r="AE44" s="7">
        <f t="shared" si="76"/>
        <v>89.578713968957871</v>
      </c>
      <c r="AF44" s="6">
        <f t="shared" si="77"/>
        <v>88.235294117647058</v>
      </c>
      <c r="AG44" s="7">
        <f t="shared" si="88"/>
        <v>3.8043543071088903</v>
      </c>
    </row>
    <row r="45" spans="1:33" x14ac:dyDescent="0.25">
      <c r="A45" s="4"/>
      <c r="B45" s="6">
        <v>7</v>
      </c>
      <c r="C45" s="7">
        <v>16</v>
      </c>
      <c r="D45" s="7">
        <v>13</v>
      </c>
      <c r="E45" s="6">
        <v>12</v>
      </c>
      <c r="F45" s="7">
        <v>139</v>
      </c>
      <c r="G45" s="7">
        <v>164</v>
      </c>
      <c r="H45" s="6">
        <v>137</v>
      </c>
      <c r="I45" s="7">
        <v>19</v>
      </c>
      <c r="J45" s="7">
        <v>21</v>
      </c>
      <c r="K45" s="6">
        <v>15</v>
      </c>
      <c r="L45" s="7">
        <f t="shared" si="78"/>
        <v>17.5</v>
      </c>
      <c r="M45" s="7">
        <f t="shared" si="71"/>
        <v>17</v>
      </c>
      <c r="N45" s="6">
        <f t="shared" si="72"/>
        <v>13.5</v>
      </c>
      <c r="O45" s="7">
        <f t="shared" si="79"/>
        <v>156.5</v>
      </c>
      <c r="P45" s="7">
        <f t="shared" si="73"/>
        <v>181</v>
      </c>
      <c r="Q45" s="6">
        <f t="shared" si="73"/>
        <v>150.5</v>
      </c>
      <c r="R45" s="6" t="s">
        <v>13</v>
      </c>
      <c r="S45" s="6">
        <v>5</v>
      </c>
      <c r="T45" s="6">
        <f t="shared" si="80"/>
        <v>16</v>
      </c>
      <c r="U45" s="6">
        <f t="shared" si="81"/>
        <v>146.66666666666666</v>
      </c>
      <c r="V45" s="6">
        <f t="shared" si="82"/>
        <v>162.66666666666666</v>
      </c>
      <c r="W45" s="6">
        <f t="shared" si="83"/>
        <v>9.8360655737704938</v>
      </c>
      <c r="X45" s="3">
        <f t="shared" si="84"/>
        <v>90.163934426229503</v>
      </c>
      <c r="Z45" s="7">
        <f t="shared" si="85"/>
        <v>11.182108626198083</v>
      </c>
      <c r="AA45" s="7">
        <f t="shared" si="74"/>
        <v>9.3922651933701662</v>
      </c>
      <c r="AB45" s="6">
        <f t="shared" si="75"/>
        <v>8.9700996677740861</v>
      </c>
      <c r="AC45" s="7">
        <f t="shared" si="86"/>
        <v>0.9588619919923046</v>
      </c>
      <c r="AD45" s="23">
        <f t="shared" si="87"/>
        <v>88.817891373801913</v>
      </c>
      <c r="AE45" s="7">
        <f t="shared" si="76"/>
        <v>90.607734806629836</v>
      </c>
      <c r="AF45" s="6">
        <f t="shared" si="77"/>
        <v>91.029900332225907</v>
      </c>
      <c r="AG45" s="7">
        <f t="shared" si="88"/>
        <v>0.95886199199230426</v>
      </c>
    </row>
    <row r="46" spans="1:33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7"/>
      <c r="R46" s="7"/>
      <c r="S46" s="7"/>
      <c r="T46" s="7"/>
      <c r="U46" s="7"/>
      <c r="V46" s="7"/>
      <c r="W46" s="7"/>
      <c r="X46" s="7"/>
    </row>
    <row r="47" spans="1:33" x14ac:dyDescent="0.25">
      <c r="A47" s="4" t="s">
        <v>19</v>
      </c>
      <c r="B47" s="8" t="s">
        <v>0</v>
      </c>
      <c r="C47" s="36" t="s">
        <v>1</v>
      </c>
      <c r="D47" s="36"/>
      <c r="E47" s="37"/>
      <c r="F47" s="36" t="s">
        <v>2</v>
      </c>
      <c r="G47" s="36"/>
      <c r="H47" s="37"/>
      <c r="I47" s="36" t="s">
        <v>3</v>
      </c>
      <c r="J47" s="36"/>
      <c r="K47" s="37"/>
      <c r="L47" s="36" t="s">
        <v>4</v>
      </c>
      <c r="M47" s="36"/>
      <c r="N47" s="37"/>
      <c r="O47" s="36" t="s">
        <v>5</v>
      </c>
      <c r="P47" s="36"/>
      <c r="Q47" s="37"/>
      <c r="R47" s="33" t="s">
        <v>6</v>
      </c>
      <c r="S47" s="33" t="s">
        <v>7</v>
      </c>
      <c r="T47" s="33" t="s">
        <v>8</v>
      </c>
      <c r="U47" s="33" t="s">
        <v>9</v>
      </c>
      <c r="V47" s="33" t="s">
        <v>10</v>
      </c>
      <c r="W47" s="33" t="s">
        <v>11</v>
      </c>
      <c r="X47" s="9" t="s">
        <v>12</v>
      </c>
      <c r="Z47" s="36" t="s">
        <v>28</v>
      </c>
      <c r="AA47" s="36"/>
      <c r="AB47" s="37"/>
      <c r="AC47" s="12" t="s">
        <v>29</v>
      </c>
      <c r="AD47" s="38" t="s">
        <v>30</v>
      </c>
      <c r="AE47" s="38"/>
      <c r="AF47" s="39"/>
      <c r="AG47" s="19" t="s">
        <v>31</v>
      </c>
    </row>
    <row r="48" spans="1:33" x14ac:dyDescent="0.25">
      <c r="A48" s="5" t="s">
        <v>26</v>
      </c>
      <c r="B48" s="6">
        <v>1</v>
      </c>
      <c r="C48" s="7">
        <v>60</v>
      </c>
      <c r="D48" s="7">
        <v>53</v>
      </c>
      <c r="E48" s="6">
        <v>63</v>
      </c>
      <c r="F48" s="7">
        <v>14</v>
      </c>
      <c r="G48" s="7">
        <v>19</v>
      </c>
      <c r="H48" s="6">
        <v>9</v>
      </c>
      <c r="I48" s="7">
        <v>58</v>
      </c>
      <c r="J48" s="7">
        <v>65</v>
      </c>
      <c r="K48" s="6">
        <v>57</v>
      </c>
      <c r="L48" s="7">
        <f>SUM(C48+I48)/2</f>
        <v>59</v>
      </c>
      <c r="M48" s="7">
        <f t="shared" ref="M48:M54" si="89">SUM(D48+J48)/2</f>
        <v>59</v>
      </c>
      <c r="N48" s="6">
        <f t="shared" ref="N48:N54" si="90">SUM(E48+K48)/2</f>
        <v>60</v>
      </c>
      <c r="O48" s="7">
        <f>SUM(F48+L48)</f>
        <v>73</v>
      </c>
      <c r="P48" s="7">
        <f t="shared" ref="P48:Q54" si="91">SUM(G48+M48)</f>
        <v>78</v>
      </c>
      <c r="Q48" s="6">
        <f t="shared" si="91"/>
        <v>69</v>
      </c>
      <c r="R48" s="6" t="s">
        <v>13</v>
      </c>
      <c r="S48" s="6">
        <v>7</v>
      </c>
      <c r="T48" s="6">
        <f>SUM(L48:N48)/3</f>
        <v>59.333333333333336</v>
      </c>
      <c r="U48" s="6">
        <f>SUM(F48:H48)/3</f>
        <v>14</v>
      </c>
      <c r="V48" s="6">
        <f>SUM(O48:Q48)/3</f>
        <v>73.333333333333329</v>
      </c>
      <c r="W48" s="6">
        <f>SUM(T48/V48)*100</f>
        <v>80.909090909090921</v>
      </c>
      <c r="X48" s="3">
        <f>SUM(U48/V48)*100</f>
        <v>19.090909090909093</v>
      </c>
      <c r="Z48" s="7">
        <f>SUM(L48/O48)*100</f>
        <v>80.821917808219183</v>
      </c>
      <c r="AA48" s="7">
        <f t="shared" ref="AA48:AA54" si="92">SUM(M48/P48)*100</f>
        <v>75.641025641025635</v>
      </c>
      <c r="AB48" s="6">
        <f t="shared" ref="AB48:AB54" si="93">SUM(N48/Q48)*100</f>
        <v>86.956521739130437</v>
      </c>
      <c r="AC48" s="7">
        <f>_xlfn.STDEV.P(Z48:AB48)</f>
        <v>4.6249980298309827</v>
      </c>
      <c r="AD48" s="20">
        <f>SUM(F48/O48)*100</f>
        <v>19.17808219178082</v>
      </c>
      <c r="AE48" s="21">
        <f t="shared" ref="AE48:AE54" si="94">SUM(G48/P48)*100</f>
        <v>24.358974358974358</v>
      </c>
      <c r="AF48" s="22">
        <f t="shared" ref="AF48:AF54" si="95">SUM(H48/Q48)*100</f>
        <v>13.043478260869565</v>
      </c>
      <c r="AG48" s="7">
        <f>_xlfn.STDEV.P(AD48:AF48)</f>
        <v>4.6249980298309739</v>
      </c>
    </row>
    <row r="49" spans="1:33" x14ac:dyDescent="0.25">
      <c r="A49" s="4"/>
      <c r="B49" s="6">
        <v>2</v>
      </c>
      <c r="C49" s="7">
        <v>67</v>
      </c>
      <c r="D49" s="7">
        <v>76</v>
      </c>
      <c r="E49" s="6">
        <v>61</v>
      </c>
      <c r="F49" s="7">
        <v>21</v>
      </c>
      <c r="G49" s="7">
        <v>11</v>
      </c>
      <c r="H49" s="6">
        <v>14</v>
      </c>
      <c r="I49" s="7">
        <v>58</v>
      </c>
      <c r="J49" s="7">
        <v>62</v>
      </c>
      <c r="K49" s="6">
        <v>60</v>
      </c>
      <c r="L49" s="7">
        <f t="shared" ref="L49:L54" si="96">SUM(C49+I49)/2</f>
        <v>62.5</v>
      </c>
      <c r="M49" s="7">
        <f t="shared" si="89"/>
        <v>69</v>
      </c>
      <c r="N49" s="6">
        <f t="shared" si="90"/>
        <v>60.5</v>
      </c>
      <c r="O49" s="7">
        <f t="shared" ref="O49:O54" si="97">SUM(F49+L49)</f>
        <v>83.5</v>
      </c>
      <c r="P49" s="7">
        <f t="shared" si="91"/>
        <v>80</v>
      </c>
      <c r="Q49" s="6">
        <f t="shared" si="91"/>
        <v>74.5</v>
      </c>
      <c r="R49" s="6" t="s">
        <v>13</v>
      </c>
      <c r="S49" s="6">
        <v>7</v>
      </c>
      <c r="T49" s="6">
        <f t="shared" ref="T49:T54" si="98">SUM(L49:N49)/3</f>
        <v>64</v>
      </c>
      <c r="U49" s="6">
        <f t="shared" ref="U49:U54" si="99">SUM(F49:H49)/3</f>
        <v>15.333333333333334</v>
      </c>
      <c r="V49" s="6">
        <f t="shared" ref="V49:V54" si="100">SUM(O49:Q49)/3</f>
        <v>79.333333333333329</v>
      </c>
      <c r="W49" s="6">
        <f t="shared" ref="W49:W54" si="101">SUM(T49/V49)*100</f>
        <v>80.672268907563023</v>
      </c>
      <c r="X49" s="3">
        <f t="shared" ref="X49:X54" si="102">SUM(U49/V49)*100</f>
        <v>19.327731092436977</v>
      </c>
      <c r="Z49" s="7">
        <f t="shared" ref="Z49:Z54" si="103">SUM(L49/O49)*100</f>
        <v>74.850299401197603</v>
      </c>
      <c r="AA49" s="7">
        <f t="shared" si="92"/>
        <v>86.25</v>
      </c>
      <c r="AB49" s="6">
        <f t="shared" si="93"/>
        <v>81.208053691275168</v>
      </c>
      <c r="AC49" s="7">
        <f t="shared" ref="AC49:AC54" si="104">_xlfn.STDEV.P(Z49:AB49)</f>
        <v>4.6642307444279165</v>
      </c>
      <c r="AD49" s="23">
        <f t="shared" ref="AD49:AD54" si="105">SUM(F49/O49)*100</f>
        <v>25.149700598802394</v>
      </c>
      <c r="AE49" s="7">
        <f t="shared" si="94"/>
        <v>13.750000000000002</v>
      </c>
      <c r="AF49" s="6">
        <f t="shared" si="95"/>
        <v>18.791946308724832</v>
      </c>
      <c r="AG49" s="7">
        <f t="shared" ref="AG49:AG54" si="106">_xlfn.STDEV.P(AD49:AF49)</f>
        <v>4.6642307444279059</v>
      </c>
    </row>
    <row r="50" spans="1:33" x14ac:dyDescent="0.25">
      <c r="A50" s="4"/>
      <c r="B50" s="6">
        <v>3</v>
      </c>
      <c r="C50" s="7">
        <v>13</v>
      </c>
      <c r="D50" s="7">
        <v>8</v>
      </c>
      <c r="E50" s="6">
        <v>11</v>
      </c>
      <c r="F50" s="7">
        <v>6</v>
      </c>
      <c r="G50" s="7">
        <v>10</v>
      </c>
      <c r="H50" s="6">
        <v>10</v>
      </c>
      <c r="I50" s="7">
        <v>16</v>
      </c>
      <c r="J50" s="7">
        <v>9</v>
      </c>
      <c r="K50" s="6">
        <v>16</v>
      </c>
      <c r="L50" s="7">
        <f t="shared" si="96"/>
        <v>14.5</v>
      </c>
      <c r="M50" s="7">
        <f t="shared" si="89"/>
        <v>8.5</v>
      </c>
      <c r="N50" s="6">
        <f t="shared" si="90"/>
        <v>13.5</v>
      </c>
      <c r="O50" s="7">
        <f t="shared" si="97"/>
        <v>20.5</v>
      </c>
      <c r="P50" s="7">
        <f t="shared" si="91"/>
        <v>18.5</v>
      </c>
      <c r="Q50" s="6">
        <f t="shared" si="91"/>
        <v>23.5</v>
      </c>
      <c r="R50" s="6" t="s">
        <v>13</v>
      </c>
      <c r="S50" s="6">
        <v>7</v>
      </c>
      <c r="T50" s="6">
        <f t="shared" si="98"/>
        <v>12.166666666666666</v>
      </c>
      <c r="U50" s="6">
        <f t="shared" si="99"/>
        <v>8.6666666666666661</v>
      </c>
      <c r="V50" s="6">
        <f t="shared" si="100"/>
        <v>20.833333333333332</v>
      </c>
      <c r="W50" s="6">
        <f t="shared" si="101"/>
        <v>58.4</v>
      </c>
      <c r="X50" s="3">
        <f t="shared" si="102"/>
        <v>41.6</v>
      </c>
      <c r="Z50" s="7">
        <f t="shared" si="103"/>
        <v>70.731707317073173</v>
      </c>
      <c r="AA50" s="7">
        <f t="shared" si="92"/>
        <v>45.945945945945951</v>
      </c>
      <c r="AB50" s="6">
        <f t="shared" si="93"/>
        <v>57.446808510638306</v>
      </c>
      <c r="AC50" s="7">
        <f t="shared" si="104"/>
        <v>10.127478257886207</v>
      </c>
      <c r="AD50" s="23">
        <f t="shared" si="105"/>
        <v>29.268292682926827</v>
      </c>
      <c r="AE50" s="7">
        <f t="shared" si="94"/>
        <v>54.054054054054056</v>
      </c>
      <c r="AF50" s="6">
        <f t="shared" si="95"/>
        <v>42.553191489361701</v>
      </c>
      <c r="AG50" s="7">
        <f t="shared" si="106"/>
        <v>10.127478257886228</v>
      </c>
    </row>
    <row r="51" spans="1:33" x14ac:dyDescent="0.25">
      <c r="A51" s="4"/>
      <c r="B51" s="6">
        <v>4</v>
      </c>
      <c r="C51" s="7">
        <v>61</v>
      </c>
      <c r="D51" s="7">
        <v>76</v>
      </c>
      <c r="E51" s="6">
        <v>83</v>
      </c>
      <c r="F51" s="7">
        <v>52</v>
      </c>
      <c r="G51" s="7">
        <v>57</v>
      </c>
      <c r="H51" s="6">
        <v>51</v>
      </c>
      <c r="I51" s="7">
        <v>70</v>
      </c>
      <c r="J51" s="7">
        <v>70</v>
      </c>
      <c r="K51" s="6">
        <v>62</v>
      </c>
      <c r="L51" s="7">
        <f t="shared" si="96"/>
        <v>65.5</v>
      </c>
      <c r="M51" s="7">
        <f t="shared" si="89"/>
        <v>73</v>
      </c>
      <c r="N51" s="6">
        <f t="shared" si="90"/>
        <v>72.5</v>
      </c>
      <c r="O51" s="7">
        <f t="shared" si="97"/>
        <v>117.5</v>
      </c>
      <c r="P51" s="7">
        <f t="shared" si="91"/>
        <v>130</v>
      </c>
      <c r="Q51" s="6">
        <f t="shared" si="91"/>
        <v>123.5</v>
      </c>
      <c r="R51" s="6" t="s">
        <v>13</v>
      </c>
      <c r="S51" s="6">
        <v>6</v>
      </c>
      <c r="T51" s="6">
        <f t="shared" si="98"/>
        <v>70.333333333333329</v>
      </c>
      <c r="U51" s="6">
        <f t="shared" si="99"/>
        <v>53.333333333333336</v>
      </c>
      <c r="V51" s="6">
        <f t="shared" si="100"/>
        <v>123.66666666666667</v>
      </c>
      <c r="W51" s="6">
        <f t="shared" si="101"/>
        <v>56.873315363881396</v>
      </c>
      <c r="X51" s="3">
        <f t="shared" si="102"/>
        <v>43.126684636118604</v>
      </c>
      <c r="Z51" s="7">
        <f t="shared" si="103"/>
        <v>55.744680851063833</v>
      </c>
      <c r="AA51" s="7">
        <f t="shared" si="92"/>
        <v>56.153846153846153</v>
      </c>
      <c r="AB51" s="6">
        <f t="shared" si="93"/>
        <v>58.704453441295549</v>
      </c>
      <c r="AC51" s="7">
        <f t="shared" si="104"/>
        <v>1.3095065892531967</v>
      </c>
      <c r="AD51" s="23">
        <f t="shared" si="105"/>
        <v>44.255319148936167</v>
      </c>
      <c r="AE51" s="7">
        <f t="shared" si="94"/>
        <v>43.846153846153847</v>
      </c>
      <c r="AF51" s="6">
        <f t="shared" si="95"/>
        <v>41.295546558704451</v>
      </c>
      <c r="AG51" s="7">
        <f t="shared" si="106"/>
        <v>1.3095065892531967</v>
      </c>
    </row>
    <row r="52" spans="1:33" x14ac:dyDescent="0.25">
      <c r="A52" s="4"/>
      <c r="B52" s="6">
        <v>5</v>
      </c>
      <c r="C52" s="7">
        <v>5</v>
      </c>
      <c r="D52" s="7">
        <v>7</v>
      </c>
      <c r="E52" s="6">
        <v>10</v>
      </c>
      <c r="F52" s="7">
        <v>28</v>
      </c>
      <c r="G52" s="7">
        <v>27</v>
      </c>
      <c r="H52" s="6">
        <v>24</v>
      </c>
      <c r="I52" s="7">
        <v>11</v>
      </c>
      <c r="J52" s="7">
        <v>7</v>
      </c>
      <c r="K52" s="6">
        <v>9</v>
      </c>
      <c r="L52" s="7">
        <f t="shared" si="96"/>
        <v>8</v>
      </c>
      <c r="M52" s="7">
        <f t="shared" si="89"/>
        <v>7</v>
      </c>
      <c r="N52" s="6">
        <f t="shared" si="90"/>
        <v>9.5</v>
      </c>
      <c r="O52" s="7">
        <f t="shared" si="97"/>
        <v>36</v>
      </c>
      <c r="P52" s="7">
        <f t="shared" si="91"/>
        <v>34</v>
      </c>
      <c r="Q52" s="6">
        <f t="shared" si="91"/>
        <v>33.5</v>
      </c>
      <c r="R52" s="6" t="s">
        <v>13</v>
      </c>
      <c r="S52" s="6">
        <v>6</v>
      </c>
      <c r="T52" s="6">
        <f t="shared" si="98"/>
        <v>8.1666666666666661</v>
      </c>
      <c r="U52" s="6">
        <f t="shared" si="99"/>
        <v>26.333333333333332</v>
      </c>
      <c r="V52" s="6">
        <f t="shared" si="100"/>
        <v>34.5</v>
      </c>
      <c r="W52" s="6">
        <f t="shared" si="101"/>
        <v>23.671497584541061</v>
      </c>
      <c r="X52" s="3">
        <f t="shared" si="102"/>
        <v>76.328502415458928</v>
      </c>
      <c r="Z52" s="7">
        <f t="shared" si="103"/>
        <v>22.222222222222221</v>
      </c>
      <c r="AA52" s="7">
        <f t="shared" si="92"/>
        <v>20.588235294117645</v>
      </c>
      <c r="AB52" s="6">
        <f t="shared" si="93"/>
        <v>28.35820895522388</v>
      </c>
      <c r="AC52" s="7">
        <f t="shared" si="104"/>
        <v>3.3448590264775406</v>
      </c>
      <c r="AD52" s="23">
        <f t="shared" si="105"/>
        <v>77.777777777777786</v>
      </c>
      <c r="AE52" s="7">
        <f t="shared" si="94"/>
        <v>79.411764705882348</v>
      </c>
      <c r="AF52" s="6">
        <f t="shared" si="95"/>
        <v>71.641791044776113</v>
      </c>
      <c r="AG52" s="7">
        <f t="shared" si="106"/>
        <v>3.3448590264775278</v>
      </c>
    </row>
    <row r="53" spans="1:33" x14ac:dyDescent="0.25">
      <c r="A53" s="4"/>
      <c r="B53" s="6">
        <v>6</v>
      </c>
      <c r="C53" s="7">
        <v>13</v>
      </c>
      <c r="D53" s="7">
        <v>9</v>
      </c>
      <c r="E53" s="6">
        <v>16</v>
      </c>
      <c r="F53" s="7">
        <v>156</v>
      </c>
      <c r="G53" s="7">
        <v>163</v>
      </c>
      <c r="H53" s="6">
        <v>128</v>
      </c>
      <c r="I53" s="7">
        <v>26</v>
      </c>
      <c r="J53" s="7">
        <v>17</v>
      </c>
      <c r="K53" s="6">
        <v>22</v>
      </c>
      <c r="L53" s="7">
        <f t="shared" si="96"/>
        <v>19.5</v>
      </c>
      <c r="M53" s="7">
        <f t="shared" si="89"/>
        <v>13</v>
      </c>
      <c r="N53" s="6">
        <f t="shared" si="90"/>
        <v>19</v>
      </c>
      <c r="O53" s="7">
        <f t="shared" si="97"/>
        <v>175.5</v>
      </c>
      <c r="P53" s="7">
        <f t="shared" si="91"/>
        <v>176</v>
      </c>
      <c r="Q53" s="6">
        <f t="shared" si="91"/>
        <v>147</v>
      </c>
      <c r="R53" s="6" t="s">
        <v>13</v>
      </c>
      <c r="S53" s="6">
        <v>5</v>
      </c>
      <c r="T53" s="6">
        <f t="shared" si="98"/>
        <v>17.166666666666668</v>
      </c>
      <c r="U53" s="6">
        <f t="shared" si="99"/>
        <v>149</v>
      </c>
      <c r="V53" s="6">
        <f t="shared" si="100"/>
        <v>166.16666666666666</v>
      </c>
      <c r="W53" s="6">
        <f t="shared" si="101"/>
        <v>10.330992978936813</v>
      </c>
      <c r="X53" s="3">
        <f t="shared" si="102"/>
        <v>89.669007021063194</v>
      </c>
      <c r="Z53" s="7">
        <f t="shared" si="103"/>
        <v>11.111111111111111</v>
      </c>
      <c r="AA53" s="7">
        <f t="shared" si="92"/>
        <v>7.3863636363636367</v>
      </c>
      <c r="AB53" s="6">
        <f t="shared" si="93"/>
        <v>12.925170068027212</v>
      </c>
      <c r="AC53" s="7">
        <f t="shared" si="104"/>
        <v>2.3056194717651368</v>
      </c>
      <c r="AD53" s="23">
        <f t="shared" si="105"/>
        <v>88.888888888888886</v>
      </c>
      <c r="AE53" s="7">
        <f t="shared" si="94"/>
        <v>92.61363636363636</v>
      </c>
      <c r="AF53" s="6">
        <f t="shared" si="95"/>
        <v>87.074829931972786</v>
      </c>
      <c r="AG53" s="7">
        <f t="shared" si="106"/>
        <v>2.3056194717651377</v>
      </c>
    </row>
    <row r="54" spans="1:33" x14ac:dyDescent="0.25">
      <c r="A54" s="4"/>
      <c r="B54" s="6">
        <v>7</v>
      </c>
      <c r="C54" s="7">
        <v>7</v>
      </c>
      <c r="D54" s="7">
        <v>4</v>
      </c>
      <c r="E54" s="6">
        <v>6</v>
      </c>
      <c r="F54" s="7">
        <v>77</v>
      </c>
      <c r="G54" s="7">
        <v>70</v>
      </c>
      <c r="H54" s="6">
        <v>67</v>
      </c>
      <c r="I54" s="7">
        <v>15</v>
      </c>
      <c r="J54" s="7">
        <v>7</v>
      </c>
      <c r="K54" s="6">
        <v>9</v>
      </c>
      <c r="L54" s="7">
        <f t="shared" si="96"/>
        <v>11</v>
      </c>
      <c r="M54" s="7">
        <f t="shared" si="89"/>
        <v>5.5</v>
      </c>
      <c r="N54" s="6">
        <f t="shared" si="90"/>
        <v>7.5</v>
      </c>
      <c r="O54" s="7">
        <f t="shared" si="97"/>
        <v>88</v>
      </c>
      <c r="P54" s="7">
        <f t="shared" si="91"/>
        <v>75.5</v>
      </c>
      <c r="Q54" s="6">
        <f t="shared" si="91"/>
        <v>74.5</v>
      </c>
      <c r="R54" s="6" t="s">
        <v>13</v>
      </c>
      <c r="S54" s="6">
        <v>5</v>
      </c>
      <c r="T54" s="6">
        <f t="shared" si="98"/>
        <v>8</v>
      </c>
      <c r="U54" s="6">
        <f t="shared" si="99"/>
        <v>71.333333333333329</v>
      </c>
      <c r="V54" s="6">
        <f t="shared" si="100"/>
        <v>79.333333333333329</v>
      </c>
      <c r="W54" s="6">
        <f t="shared" si="101"/>
        <v>10.084033613445378</v>
      </c>
      <c r="X54" s="3">
        <f t="shared" si="102"/>
        <v>89.915966386554629</v>
      </c>
      <c r="Z54" s="7">
        <f t="shared" si="103"/>
        <v>12.5</v>
      </c>
      <c r="AA54" s="7">
        <f t="shared" si="92"/>
        <v>7.2847682119205297</v>
      </c>
      <c r="AB54" s="6">
        <f t="shared" si="93"/>
        <v>10.067114093959731</v>
      </c>
      <c r="AC54" s="7">
        <f t="shared" si="104"/>
        <v>2.1307021545465692</v>
      </c>
      <c r="AD54" s="23">
        <f t="shared" si="105"/>
        <v>87.5</v>
      </c>
      <c r="AE54" s="7">
        <f t="shared" si="94"/>
        <v>92.715231788079464</v>
      </c>
      <c r="AF54" s="6">
        <f t="shared" si="95"/>
        <v>89.932885906040269</v>
      </c>
      <c r="AG54" s="7">
        <f t="shared" si="106"/>
        <v>2.1307021545465652</v>
      </c>
    </row>
    <row r="55" spans="1:33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7"/>
      <c r="R55" s="7"/>
      <c r="S55" s="7"/>
      <c r="T55" s="7"/>
      <c r="U55" s="7"/>
      <c r="V55" s="7"/>
      <c r="W55" s="7"/>
      <c r="X55" s="7"/>
    </row>
    <row r="56" spans="1:33" x14ac:dyDescent="0.25">
      <c r="A56" s="4" t="s">
        <v>20</v>
      </c>
      <c r="B56" s="8" t="s">
        <v>0</v>
      </c>
      <c r="C56" s="36" t="s">
        <v>1</v>
      </c>
      <c r="D56" s="36"/>
      <c r="E56" s="37"/>
      <c r="F56" s="36" t="s">
        <v>2</v>
      </c>
      <c r="G56" s="36"/>
      <c r="H56" s="37"/>
      <c r="I56" s="36" t="s">
        <v>3</v>
      </c>
      <c r="J56" s="36"/>
      <c r="K56" s="37"/>
      <c r="L56" s="36" t="s">
        <v>4</v>
      </c>
      <c r="M56" s="36"/>
      <c r="N56" s="37"/>
      <c r="O56" s="36" t="s">
        <v>5</v>
      </c>
      <c r="P56" s="36"/>
      <c r="Q56" s="37"/>
      <c r="R56" s="33" t="s">
        <v>6</v>
      </c>
      <c r="S56" s="33" t="s">
        <v>7</v>
      </c>
      <c r="T56" s="33" t="s">
        <v>8</v>
      </c>
      <c r="U56" s="33" t="s">
        <v>9</v>
      </c>
      <c r="V56" s="33" t="s">
        <v>10</v>
      </c>
      <c r="W56" s="33" t="s">
        <v>11</v>
      </c>
      <c r="X56" s="9" t="s">
        <v>12</v>
      </c>
      <c r="Z56" s="36" t="s">
        <v>28</v>
      </c>
      <c r="AA56" s="36"/>
      <c r="AB56" s="37"/>
      <c r="AC56" s="12" t="s">
        <v>29</v>
      </c>
      <c r="AD56" s="38" t="s">
        <v>30</v>
      </c>
      <c r="AE56" s="38"/>
      <c r="AF56" s="39"/>
      <c r="AG56" s="19" t="s">
        <v>31</v>
      </c>
    </row>
    <row r="57" spans="1:33" x14ac:dyDescent="0.25">
      <c r="A57" s="5" t="s">
        <v>27</v>
      </c>
      <c r="B57" s="6">
        <v>1</v>
      </c>
      <c r="C57" s="7">
        <v>3</v>
      </c>
      <c r="D57" s="7">
        <v>5</v>
      </c>
      <c r="E57" s="6">
        <v>2</v>
      </c>
      <c r="F57" s="7">
        <v>77</v>
      </c>
      <c r="G57" s="7">
        <v>74</v>
      </c>
      <c r="H57" s="6">
        <v>76</v>
      </c>
      <c r="I57" s="7">
        <v>3</v>
      </c>
      <c r="J57" s="7">
        <v>3</v>
      </c>
      <c r="K57" s="6">
        <v>4</v>
      </c>
      <c r="L57" s="7">
        <f>SUM(C57+I57)/2</f>
        <v>3</v>
      </c>
      <c r="M57" s="7">
        <f t="shared" ref="M57:M63" si="107">SUM(D57+J57)/2</f>
        <v>4</v>
      </c>
      <c r="N57" s="6">
        <f t="shared" ref="N57:N63" si="108">SUM(E57+K57)/2</f>
        <v>3</v>
      </c>
      <c r="O57" s="7">
        <f>SUM(F57+L57)</f>
        <v>80</v>
      </c>
      <c r="P57" s="7">
        <f t="shared" ref="P57:Q63" si="109">SUM(G57+M57)</f>
        <v>78</v>
      </c>
      <c r="Q57" s="6">
        <f t="shared" si="109"/>
        <v>79</v>
      </c>
      <c r="R57" s="6" t="s">
        <v>13</v>
      </c>
      <c r="S57" s="6">
        <v>7</v>
      </c>
      <c r="T57" s="6">
        <f>SUM(L57:N57)/3</f>
        <v>3.3333333333333335</v>
      </c>
      <c r="U57" s="6">
        <f>SUM(F57:H57)/3</f>
        <v>75.666666666666671</v>
      </c>
      <c r="V57" s="6">
        <f>SUM(O57:Q57)/3</f>
        <v>79</v>
      </c>
      <c r="W57" s="6">
        <f>SUM(T57/V57)*100</f>
        <v>4.2194092827004228</v>
      </c>
      <c r="X57" s="3">
        <f>SUM(U57/V57)*100</f>
        <v>95.780590717299589</v>
      </c>
      <c r="Z57" s="7">
        <f>SUM(L57/O57)*100</f>
        <v>3.75</v>
      </c>
      <c r="AA57" s="7">
        <f t="shared" ref="AA57:AA63" si="110">SUM(M57/P57)*100</f>
        <v>5.1282051282051277</v>
      </c>
      <c r="AB57" s="6">
        <f t="shared" ref="AB57:AB63" si="111">SUM(N57/Q57)*100</f>
        <v>3.79746835443038</v>
      </c>
      <c r="AC57" s="7">
        <f>_xlfn.STDEV.P(Z57:AB57)</f>
        <v>0.63879774065206729</v>
      </c>
      <c r="AD57" s="20">
        <f>SUM(F57/O57)*100</f>
        <v>96.25</v>
      </c>
      <c r="AE57" s="21">
        <f t="shared" ref="AE57:AE63" si="112">SUM(G57/P57)*100</f>
        <v>94.871794871794862</v>
      </c>
      <c r="AF57" s="22">
        <f t="shared" ref="AF57:AF63" si="113">SUM(H57/Q57)*100</f>
        <v>96.202531645569621</v>
      </c>
      <c r="AG57" s="7">
        <f>_xlfn.STDEV.P(AD57:AF57)</f>
        <v>0.63879774065207195</v>
      </c>
    </row>
    <row r="58" spans="1:33" x14ac:dyDescent="0.25">
      <c r="B58" s="6">
        <v>2</v>
      </c>
      <c r="C58" s="7">
        <v>5</v>
      </c>
      <c r="D58" s="7">
        <v>8</v>
      </c>
      <c r="E58" s="6">
        <v>5</v>
      </c>
      <c r="F58" s="7">
        <v>76</v>
      </c>
      <c r="G58" s="7">
        <v>65</v>
      </c>
      <c r="H58" s="6">
        <v>63</v>
      </c>
      <c r="I58" s="7">
        <v>2</v>
      </c>
      <c r="J58" s="7">
        <v>5</v>
      </c>
      <c r="K58" s="6">
        <v>4</v>
      </c>
      <c r="L58" s="7">
        <f t="shared" ref="L58:L63" si="114">SUM(C58+I58)/2</f>
        <v>3.5</v>
      </c>
      <c r="M58" s="7">
        <f t="shared" si="107"/>
        <v>6.5</v>
      </c>
      <c r="N58" s="6">
        <f t="shared" si="108"/>
        <v>4.5</v>
      </c>
      <c r="O58" s="7">
        <f t="shared" ref="O58:O63" si="115">SUM(F58+L58)</f>
        <v>79.5</v>
      </c>
      <c r="P58" s="7">
        <f t="shared" si="109"/>
        <v>71.5</v>
      </c>
      <c r="Q58" s="6">
        <f t="shared" si="109"/>
        <v>67.5</v>
      </c>
      <c r="R58" s="6" t="s">
        <v>13</v>
      </c>
      <c r="S58" s="6">
        <v>7</v>
      </c>
      <c r="T58" s="6">
        <f t="shared" ref="T58:T63" si="116">SUM(L58:N58)/3</f>
        <v>4.833333333333333</v>
      </c>
      <c r="U58" s="6">
        <f t="shared" ref="U58:U63" si="117">SUM(F58:H58)/3</f>
        <v>68</v>
      </c>
      <c r="V58" s="6">
        <f t="shared" ref="V58:V63" si="118">SUM(O58:Q58)/3</f>
        <v>72.833333333333329</v>
      </c>
      <c r="W58" s="6">
        <f t="shared" ref="W58:W63" si="119">SUM(T58/V58)*100</f>
        <v>6.6361556064073222</v>
      </c>
      <c r="X58" s="3">
        <f t="shared" ref="X58:X63" si="120">SUM(U58/V58)*100</f>
        <v>93.363844393592686</v>
      </c>
      <c r="Z58" s="7">
        <f t="shared" ref="Z58:Z63" si="121">SUM(L58/O58)*100</f>
        <v>4.4025157232704402</v>
      </c>
      <c r="AA58" s="7">
        <f t="shared" si="110"/>
        <v>9.0909090909090917</v>
      </c>
      <c r="AB58" s="6">
        <f t="shared" si="111"/>
        <v>6.666666666666667</v>
      </c>
      <c r="AC58" s="7">
        <f t="shared" ref="AC58:AC63" si="122">_xlfn.STDEV.P(Z58:AB58)</f>
        <v>1.9144004920513169</v>
      </c>
      <c r="AD58" s="23">
        <f t="shared" ref="AD58:AD63" si="123">SUM(F58/O58)*100</f>
        <v>95.59748427672956</v>
      </c>
      <c r="AE58" s="7">
        <f t="shared" si="112"/>
        <v>90.909090909090907</v>
      </c>
      <c r="AF58" s="6">
        <f t="shared" si="113"/>
        <v>93.333333333333329</v>
      </c>
      <c r="AG58" s="7">
        <f t="shared" ref="AG58:AG63" si="124">_xlfn.STDEV.P(AD58:AF58)</f>
        <v>1.9144004920513173</v>
      </c>
    </row>
    <row r="59" spans="1:33" x14ac:dyDescent="0.25">
      <c r="B59" s="6">
        <v>3</v>
      </c>
      <c r="C59" s="7">
        <v>1</v>
      </c>
      <c r="D59" s="7">
        <v>2</v>
      </c>
      <c r="E59" s="6">
        <v>3</v>
      </c>
      <c r="F59" s="7">
        <v>54</v>
      </c>
      <c r="G59" s="7">
        <v>57</v>
      </c>
      <c r="H59" s="6">
        <v>57</v>
      </c>
      <c r="I59" s="7">
        <v>1</v>
      </c>
      <c r="J59" s="7">
        <v>2</v>
      </c>
      <c r="K59" s="6">
        <v>1</v>
      </c>
      <c r="L59" s="7">
        <f t="shared" si="114"/>
        <v>1</v>
      </c>
      <c r="M59" s="7">
        <f t="shared" si="107"/>
        <v>2</v>
      </c>
      <c r="N59" s="6">
        <f t="shared" si="108"/>
        <v>2</v>
      </c>
      <c r="O59" s="7">
        <f t="shared" si="115"/>
        <v>55</v>
      </c>
      <c r="P59" s="7">
        <f t="shared" si="109"/>
        <v>59</v>
      </c>
      <c r="Q59" s="6">
        <f t="shared" si="109"/>
        <v>59</v>
      </c>
      <c r="R59" s="6" t="s">
        <v>13</v>
      </c>
      <c r="S59" s="6">
        <v>7</v>
      </c>
      <c r="T59" s="6">
        <f t="shared" si="116"/>
        <v>1.6666666666666667</v>
      </c>
      <c r="U59" s="6">
        <f t="shared" si="117"/>
        <v>56</v>
      </c>
      <c r="V59" s="6">
        <f t="shared" si="118"/>
        <v>57.666666666666664</v>
      </c>
      <c r="W59" s="6">
        <f t="shared" si="119"/>
        <v>2.8901734104046244</v>
      </c>
      <c r="X59" s="3">
        <f t="shared" si="120"/>
        <v>97.109826589595386</v>
      </c>
      <c r="Z59" s="7">
        <f t="shared" si="121"/>
        <v>1.8181818181818181</v>
      </c>
      <c r="AA59" s="7">
        <f t="shared" si="110"/>
        <v>3.3898305084745761</v>
      </c>
      <c r="AB59" s="6">
        <f t="shared" si="111"/>
        <v>3.3898305084745761</v>
      </c>
      <c r="AC59" s="7">
        <f t="shared" si="122"/>
        <v>0.74088229769931013</v>
      </c>
      <c r="AD59" s="23">
        <f t="shared" si="123"/>
        <v>98.181818181818187</v>
      </c>
      <c r="AE59" s="7">
        <f t="shared" si="112"/>
        <v>96.610169491525426</v>
      </c>
      <c r="AF59" s="6">
        <f t="shared" si="113"/>
        <v>96.610169491525426</v>
      </c>
      <c r="AG59" s="7">
        <f t="shared" si="124"/>
        <v>0.74088229769931169</v>
      </c>
    </row>
    <row r="60" spans="1:33" x14ac:dyDescent="0.25">
      <c r="B60" s="6">
        <v>4</v>
      </c>
      <c r="C60" s="7">
        <v>6</v>
      </c>
      <c r="D60" s="7">
        <v>5</v>
      </c>
      <c r="E60" s="6">
        <v>4</v>
      </c>
      <c r="F60" s="7">
        <v>123</v>
      </c>
      <c r="G60" s="7">
        <v>81</v>
      </c>
      <c r="H60" s="6">
        <v>130</v>
      </c>
      <c r="I60" s="7">
        <v>3</v>
      </c>
      <c r="J60" s="7">
        <v>2</v>
      </c>
      <c r="K60" s="6">
        <v>8</v>
      </c>
      <c r="L60" s="7">
        <f t="shared" si="114"/>
        <v>4.5</v>
      </c>
      <c r="M60" s="7">
        <f t="shared" si="107"/>
        <v>3.5</v>
      </c>
      <c r="N60" s="6">
        <f t="shared" si="108"/>
        <v>6</v>
      </c>
      <c r="O60" s="7">
        <f t="shared" si="115"/>
        <v>127.5</v>
      </c>
      <c r="P60" s="7">
        <f t="shared" si="109"/>
        <v>84.5</v>
      </c>
      <c r="Q60" s="6">
        <f t="shared" si="109"/>
        <v>136</v>
      </c>
      <c r="R60" s="6" t="s">
        <v>13</v>
      </c>
      <c r="S60" s="6">
        <v>6</v>
      </c>
      <c r="T60" s="6">
        <f t="shared" si="116"/>
        <v>4.666666666666667</v>
      </c>
      <c r="U60" s="6">
        <f t="shared" si="117"/>
        <v>111.33333333333333</v>
      </c>
      <c r="V60" s="6">
        <f t="shared" si="118"/>
        <v>116</v>
      </c>
      <c r="W60" s="6">
        <f t="shared" si="119"/>
        <v>4.0229885057471266</v>
      </c>
      <c r="X60" s="3">
        <f t="shared" si="120"/>
        <v>95.977011494252878</v>
      </c>
      <c r="Z60" s="7">
        <f t="shared" si="121"/>
        <v>3.5294117647058822</v>
      </c>
      <c r="AA60" s="7">
        <f t="shared" si="110"/>
        <v>4.1420118343195274</v>
      </c>
      <c r="AB60" s="6">
        <f t="shared" si="111"/>
        <v>4.4117647058823533</v>
      </c>
      <c r="AC60" s="7">
        <f t="shared" si="122"/>
        <v>0.36917207216656545</v>
      </c>
      <c r="AD60" s="23">
        <f t="shared" si="123"/>
        <v>96.470588235294116</v>
      </c>
      <c r="AE60" s="7">
        <f t="shared" si="112"/>
        <v>95.857988165680467</v>
      </c>
      <c r="AF60" s="6">
        <f t="shared" si="113"/>
        <v>95.588235294117652</v>
      </c>
      <c r="AG60" s="7">
        <f t="shared" si="124"/>
        <v>0.36917207216656334</v>
      </c>
    </row>
    <row r="61" spans="1:33" x14ac:dyDescent="0.25">
      <c r="B61" s="6">
        <v>5</v>
      </c>
      <c r="C61" s="7">
        <v>2</v>
      </c>
      <c r="D61" s="7">
        <v>1</v>
      </c>
      <c r="E61" s="6">
        <v>2</v>
      </c>
      <c r="F61" s="7">
        <v>59</v>
      </c>
      <c r="G61" s="7">
        <v>54</v>
      </c>
      <c r="H61" s="6">
        <v>68</v>
      </c>
      <c r="I61" s="7">
        <v>1</v>
      </c>
      <c r="J61" s="7">
        <v>3</v>
      </c>
      <c r="K61" s="6">
        <v>1</v>
      </c>
      <c r="L61" s="7">
        <f t="shared" si="114"/>
        <v>1.5</v>
      </c>
      <c r="M61" s="7">
        <f t="shared" si="107"/>
        <v>2</v>
      </c>
      <c r="N61" s="6">
        <f t="shared" si="108"/>
        <v>1.5</v>
      </c>
      <c r="O61" s="7">
        <f t="shared" si="115"/>
        <v>60.5</v>
      </c>
      <c r="P61" s="7">
        <f t="shared" si="109"/>
        <v>56</v>
      </c>
      <c r="Q61" s="6">
        <f t="shared" si="109"/>
        <v>69.5</v>
      </c>
      <c r="R61" s="6" t="s">
        <v>13</v>
      </c>
      <c r="S61" s="6">
        <v>6</v>
      </c>
      <c r="T61" s="6">
        <f t="shared" si="116"/>
        <v>1.6666666666666667</v>
      </c>
      <c r="U61" s="6">
        <f t="shared" si="117"/>
        <v>60.333333333333336</v>
      </c>
      <c r="V61" s="6">
        <f t="shared" si="118"/>
        <v>62</v>
      </c>
      <c r="W61" s="6">
        <f t="shared" si="119"/>
        <v>2.6881720430107525</v>
      </c>
      <c r="X61" s="3">
        <f t="shared" si="120"/>
        <v>97.311827956989248</v>
      </c>
      <c r="Z61" s="7">
        <f t="shared" si="121"/>
        <v>2.4793388429752068</v>
      </c>
      <c r="AA61" s="7">
        <f t="shared" si="110"/>
        <v>3.5714285714285712</v>
      </c>
      <c r="AB61" s="6">
        <f t="shared" si="111"/>
        <v>2.1582733812949639</v>
      </c>
      <c r="AC61" s="7">
        <f t="shared" si="122"/>
        <v>0.60486459431281703</v>
      </c>
      <c r="AD61" s="23">
        <f t="shared" si="123"/>
        <v>97.52066115702479</v>
      </c>
      <c r="AE61" s="7">
        <f t="shared" si="112"/>
        <v>96.428571428571431</v>
      </c>
      <c r="AF61" s="6">
        <f t="shared" si="113"/>
        <v>97.841726618705039</v>
      </c>
      <c r="AG61" s="7">
        <f t="shared" si="124"/>
        <v>0.60486459431281325</v>
      </c>
    </row>
    <row r="62" spans="1:33" x14ac:dyDescent="0.25">
      <c r="B62" s="6">
        <v>6</v>
      </c>
      <c r="C62" s="7">
        <v>5</v>
      </c>
      <c r="D62" s="7">
        <v>10</v>
      </c>
      <c r="E62" s="6">
        <v>6</v>
      </c>
      <c r="F62" s="7">
        <v>178</v>
      </c>
      <c r="G62" s="7">
        <v>215</v>
      </c>
      <c r="H62" s="6">
        <v>162</v>
      </c>
      <c r="I62" s="7">
        <v>9</v>
      </c>
      <c r="J62" s="7">
        <v>11</v>
      </c>
      <c r="K62" s="6">
        <v>6</v>
      </c>
      <c r="L62" s="7">
        <f t="shared" si="114"/>
        <v>7</v>
      </c>
      <c r="M62" s="7">
        <f t="shared" si="107"/>
        <v>10.5</v>
      </c>
      <c r="N62" s="6">
        <f t="shared" si="108"/>
        <v>6</v>
      </c>
      <c r="O62" s="7">
        <f t="shared" si="115"/>
        <v>185</v>
      </c>
      <c r="P62" s="7">
        <f t="shared" si="109"/>
        <v>225.5</v>
      </c>
      <c r="Q62" s="6">
        <f t="shared" si="109"/>
        <v>168</v>
      </c>
      <c r="R62" s="6" t="s">
        <v>13</v>
      </c>
      <c r="S62" s="6">
        <v>5</v>
      </c>
      <c r="T62" s="6">
        <f t="shared" si="116"/>
        <v>7.833333333333333</v>
      </c>
      <c r="U62" s="6">
        <f t="shared" si="117"/>
        <v>185</v>
      </c>
      <c r="V62" s="6">
        <f t="shared" si="118"/>
        <v>192.83333333333334</v>
      </c>
      <c r="W62" s="6">
        <f t="shared" si="119"/>
        <v>4.0622299049265331</v>
      </c>
      <c r="X62" s="3">
        <f t="shared" si="120"/>
        <v>95.937770095073461</v>
      </c>
      <c r="Z62" s="7">
        <f t="shared" si="121"/>
        <v>3.7837837837837842</v>
      </c>
      <c r="AA62" s="7">
        <f t="shared" si="110"/>
        <v>4.6563192904656319</v>
      </c>
      <c r="AB62" s="6">
        <f t="shared" si="111"/>
        <v>3.5714285714285712</v>
      </c>
      <c r="AC62" s="7">
        <f t="shared" si="122"/>
        <v>0.46944421262307984</v>
      </c>
      <c r="AD62" s="23">
        <f t="shared" si="123"/>
        <v>96.216216216216225</v>
      </c>
      <c r="AE62" s="7">
        <f t="shared" si="112"/>
        <v>95.343680709534368</v>
      </c>
      <c r="AF62" s="6">
        <f t="shared" si="113"/>
        <v>96.428571428571431</v>
      </c>
      <c r="AG62" s="7">
        <f t="shared" si="124"/>
        <v>0.46944421262308128</v>
      </c>
    </row>
    <row r="63" spans="1:33" x14ac:dyDescent="0.25">
      <c r="B63" s="6">
        <v>7</v>
      </c>
      <c r="C63" s="7">
        <v>3</v>
      </c>
      <c r="D63" s="7">
        <v>2</v>
      </c>
      <c r="E63" s="6">
        <v>4</v>
      </c>
      <c r="F63" s="7">
        <v>105</v>
      </c>
      <c r="G63" s="7">
        <v>116</v>
      </c>
      <c r="H63" s="6">
        <v>95</v>
      </c>
      <c r="I63" s="7">
        <v>5</v>
      </c>
      <c r="J63" s="7">
        <v>3</v>
      </c>
      <c r="K63" s="6">
        <v>2</v>
      </c>
      <c r="L63" s="7">
        <f t="shared" si="114"/>
        <v>4</v>
      </c>
      <c r="M63" s="7">
        <f t="shared" si="107"/>
        <v>2.5</v>
      </c>
      <c r="N63" s="6">
        <f t="shared" si="108"/>
        <v>3</v>
      </c>
      <c r="O63" s="7">
        <f t="shared" si="115"/>
        <v>109</v>
      </c>
      <c r="P63" s="7">
        <f t="shared" si="109"/>
        <v>118.5</v>
      </c>
      <c r="Q63" s="6">
        <f t="shared" si="109"/>
        <v>98</v>
      </c>
      <c r="R63" s="6" t="s">
        <v>13</v>
      </c>
      <c r="S63" s="6">
        <v>5</v>
      </c>
      <c r="T63" s="6">
        <f t="shared" si="116"/>
        <v>3.1666666666666665</v>
      </c>
      <c r="U63" s="6">
        <f t="shared" si="117"/>
        <v>105.33333333333333</v>
      </c>
      <c r="V63" s="6">
        <f t="shared" si="118"/>
        <v>108.5</v>
      </c>
      <c r="W63" s="6">
        <f t="shared" si="119"/>
        <v>2.9185867895545314</v>
      </c>
      <c r="X63" s="3">
        <f t="shared" si="120"/>
        <v>97.081413210445461</v>
      </c>
      <c r="Z63" s="7">
        <f t="shared" si="121"/>
        <v>3.669724770642202</v>
      </c>
      <c r="AA63" s="7">
        <f t="shared" si="110"/>
        <v>2.109704641350211</v>
      </c>
      <c r="AB63" s="6">
        <f t="shared" si="111"/>
        <v>3.0612244897959182</v>
      </c>
      <c r="AC63" s="7">
        <f t="shared" si="122"/>
        <v>0.64198696919731124</v>
      </c>
      <c r="AD63" s="23">
        <f t="shared" si="123"/>
        <v>96.330275229357795</v>
      </c>
      <c r="AE63" s="7">
        <f t="shared" si="112"/>
        <v>97.890295358649794</v>
      </c>
      <c r="AF63" s="6">
        <f t="shared" si="113"/>
        <v>96.938775510204081</v>
      </c>
      <c r="AG63" s="7">
        <f t="shared" si="124"/>
        <v>0.64198696919731491</v>
      </c>
    </row>
  </sheetData>
  <mergeCells count="49">
    <mergeCell ref="AD38:AF38"/>
    <mergeCell ref="Z47:AB47"/>
    <mergeCell ref="AD47:AF47"/>
    <mergeCell ref="Z56:AB56"/>
    <mergeCell ref="AD56:AF56"/>
    <mergeCell ref="AD2:AF2"/>
    <mergeCell ref="Z11:AB11"/>
    <mergeCell ref="AD11:AF11"/>
    <mergeCell ref="Z20:AB20"/>
    <mergeCell ref="AD20:AF20"/>
    <mergeCell ref="Z2:AB2"/>
    <mergeCell ref="Z29:AB29"/>
    <mergeCell ref="AD29:AF29"/>
    <mergeCell ref="C56:E56"/>
    <mergeCell ref="F56:H56"/>
    <mergeCell ref="I56:K56"/>
    <mergeCell ref="L56:N56"/>
    <mergeCell ref="O56:Q56"/>
    <mergeCell ref="Z38:AB38"/>
    <mergeCell ref="C38:E38"/>
    <mergeCell ref="F38:H38"/>
    <mergeCell ref="I38:K38"/>
    <mergeCell ref="L38:N38"/>
    <mergeCell ref="O38:Q38"/>
    <mergeCell ref="C47:E47"/>
    <mergeCell ref="F47:H47"/>
    <mergeCell ref="I47:K47"/>
    <mergeCell ref="L47:N47"/>
    <mergeCell ref="O47:Q47"/>
    <mergeCell ref="C20:E20"/>
    <mergeCell ref="F20:H20"/>
    <mergeCell ref="I20:K20"/>
    <mergeCell ref="L20:N20"/>
    <mergeCell ref="O20:Q20"/>
    <mergeCell ref="C29:E29"/>
    <mergeCell ref="F29:H29"/>
    <mergeCell ref="I29:K29"/>
    <mergeCell ref="L29:N29"/>
    <mergeCell ref="O29:Q29"/>
    <mergeCell ref="C2:E2"/>
    <mergeCell ref="F2:H2"/>
    <mergeCell ref="I2:K2"/>
    <mergeCell ref="L2:N2"/>
    <mergeCell ref="O2:Q2"/>
    <mergeCell ref="C11:E11"/>
    <mergeCell ref="F11:H11"/>
    <mergeCell ref="I11:K11"/>
    <mergeCell ref="L11:N11"/>
    <mergeCell ref="O11:Q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2794D-65C3-4C26-813F-0241378DD316}">
  <dimension ref="A1:Y63"/>
  <sheetViews>
    <sheetView zoomScale="85" zoomScaleNormal="85" workbookViewId="0"/>
  </sheetViews>
  <sheetFormatPr defaultRowHeight="15" x14ac:dyDescent="0.25"/>
  <sheetData>
    <row r="1" spans="1:25" x14ac:dyDescent="0.25">
      <c r="A1" s="32" t="s">
        <v>32</v>
      </c>
    </row>
    <row r="2" spans="1:25" x14ac:dyDescent="0.25">
      <c r="A2" s="4" t="s">
        <v>14</v>
      </c>
      <c r="B2" s="8" t="s">
        <v>0</v>
      </c>
      <c r="C2" s="40" t="s">
        <v>1</v>
      </c>
      <c r="D2" s="40"/>
      <c r="E2" s="41"/>
      <c r="F2" s="40" t="s">
        <v>2</v>
      </c>
      <c r="G2" s="40"/>
      <c r="H2" s="41"/>
      <c r="I2" s="40" t="s">
        <v>3</v>
      </c>
      <c r="J2" s="40"/>
      <c r="K2" s="41"/>
      <c r="L2" s="40" t="s">
        <v>4</v>
      </c>
      <c r="M2" s="40"/>
      <c r="N2" s="41"/>
      <c r="O2" s="42" t="s">
        <v>5</v>
      </c>
      <c r="P2" s="40"/>
      <c r="Q2" s="41"/>
      <c r="R2" s="35" t="s">
        <v>6</v>
      </c>
      <c r="S2" s="35" t="s">
        <v>7</v>
      </c>
      <c r="T2" s="35" t="s">
        <v>8</v>
      </c>
      <c r="U2" s="35" t="s">
        <v>9</v>
      </c>
      <c r="V2" s="10" t="s">
        <v>10</v>
      </c>
      <c r="X2" s="12" t="s">
        <v>29</v>
      </c>
      <c r="Y2" s="10" t="s">
        <v>31</v>
      </c>
    </row>
    <row r="3" spans="1:25" x14ac:dyDescent="0.25">
      <c r="A3" s="5" t="s">
        <v>21</v>
      </c>
      <c r="B3" s="6">
        <v>1</v>
      </c>
      <c r="C3" s="24">
        <f>SUM((Colonies!C3)*(10^7))*20</f>
        <v>11800000000</v>
      </c>
      <c r="D3" s="24">
        <f>SUM((Colonies!D3)*(10^7))*20</f>
        <v>11400000000</v>
      </c>
      <c r="E3" s="25">
        <f>SUM((Colonies!E3)*(10^7))*20</f>
        <v>13600000000</v>
      </c>
      <c r="F3" s="24">
        <f>SUM((Colonies!F3)*(10^7))*20</f>
        <v>0</v>
      </c>
      <c r="G3" s="24">
        <f>SUM((Colonies!G3)*(10^7))*20</f>
        <v>0</v>
      </c>
      <c r="H3" s="25">
        <f>SUM((Colonies!H3)*(10^7))*20</f>
        <v>0</v>
      </c>
      <c r="I3" s="24">
        <f>SUM((Colonies!I3)*(10^7))*20</f>
        <v>12200000000</v>
      </c>
      <c r="J3" s="24">
        <f>SUM((Colonies!J3)*(10^7))*20</f>
        <v>12400000000</v>
      </c>
      <c r="K3" s="25">
        <f>SUM((Colonies!K3)*(10^7))*20</f>
        <v>10200000000</v>
      </c>
      <c r="L3" s="24">
        <f>SUM((Colonies!L3)*(10^7))*20</f>
        <v>12000000000</v>
      </c>
      <c r="M3" s="24">
        <f>SUM((Colonies!M3)*(10^7))*20</f>
        <v>11900000000</v>
      </c>
      <c r="N3" s="25">
        <f>SUM((Colonies!N3)*(10^7))*20</f>
        <v>11900000000</v>
      </c>
      <c r="O3" s="24">
        <f>SUM(F3+L3)</f>
        <v>12000000000</v>
      </c>
      <c r="P3" s="24">
        <f t="shared" ref="P3:Q9" si="0">SUM(G3+M3)</f>
        <v>11900000000</v>
      </c>
      <c r="Q3" s="25">
        <f>SUM(H3+N3)</f>
        <v>11900000000</v>
      </c>
      <c r="R3" s="17" t="s">
        <v>13</v>
      </c>
      <c r="S3" s="17">
        <v>7</v>
      </c>
      <c r="T3" s="25">
        <f>SUM(L3:N3)/3</f>
        <v>11933333333.333334</v>
      </c>
      <c r="U3" s="25">
        <f>SUM(F3:H3)/3</f>
        <v>0</v>
      </c>
      <c r="V3" s="24">
        <f>SUM(O3:Q3)/3</f>
        <v>11933333333.333334</v>
      </c>
      <c r="X3" s="26">
        <f>_xlfn.STDEV.P(L3:N3)</f>
        <v>47140452.079103164</v>
      </c>
      <c r="Y3" s="24">
        <f>_xlfn.STDEV.P(F3:H3)</f>
        <v>0</v>
      </c>
    </row>
    <row r="4" spans="1:25" x14ac:dyDescent="0.25">
      <c r="A4" s="4"/>
      <c r="B4" s="6">
        <v>2</v>
      </c>
      <c r="C4" s="24">
        <f>SUM((Colonies!C4)*(10^7))*20</f>
        <v>12600000000</v>
      </c>
      <c r="D4" s="24">
        <f>SUM((Colonies!D4)*(10^7))*20</f>
        <v>16800000000</v>
      </c>
      <c r="E4" s="26">
        <f>SUM((Colonies!E4)*(10^7))*20</f>
        <v>12800000000</v>
      </c>
      <c r="F4" s="24">
        <f>SUM((Colonies!F4)*(10^7))*20</f>
        <v>0</v>
      </c>
      <c r="G4" s="24">
        <f>SUM((Colonies!G4)*(10^7))*20</f>
        <v>0</v>
      </c>
      <c r="H4" s="26">
        <f>SUM((Colonies!H4)*(10^7))*20</f>
        <v>0</v>
      </c>
      <c r="I4" s="24">
        <f>SUM((Colonies!I4)*(10^7))*20</f>
        <v>18600000000</v>
      </c>
      <c r="J4" s="24">
        <f>SUM((Colonies!J4)*(10^7))*20</f>
        <v>17400000000</v>
      </c>
      <c r="K4" s="26">
        <f>SUM((Colonies!K4)*(10^7))*20</f>
        <v>18800000000</v>
      </c>
      <c r="L4" s="24">
        <f>SUM((Colonies!L4)*(10^7))*20</f>
        <v>15600000000</v>
      </c>
      <c r="M4" s="24">
        <f>SUM((Colonies!M4)*(10^7))*20</f>
        <v>17100000000</v>
      </c>
      <c r="N4" s="26">
        <f>SUM((Colonies!N4)*(10^7))*20</f>
        <v>15800000000</v>
      </c>
      <c r="O4" s="24">
        <f t="shared" ref="O4:O9" si="1">SUM(F4+L4)</f>
        <v>15600000000</v>
      </c>
      <c r="P4" s="24">
        <f t="shared" si="0"/>
        <v>17100000000</v>
      </c>
      <c r="Q4" s="26">
        <f t="shared" si="0"/>
        <v>15800000000</v>
      </c>
      <c r="R4" s="14" t="s">
        <v>13</v>
      </c>
      <c r="S4" s="14">
        <v>7</v>
      </c>
      <c r="T4" s="26">
        <f t="shared" ref="T4:T9" si="2">SUM(L4:N4)/3</f>
        <v>16166666666.666666</v>
      </c>
      <c r="U4" s="26">
        <f t="shared" ref="U4:U9" si="3">SUM(F4:H4)/3</f>
        <v>0</v>
      </c>
      <c r="V4" s="24">
        <f t="shared" ref="V4:V9" si="4">SUM(O4:Q4)/3</f>
        <v>16166666666.666666</v>
      </c>
      <c r="X4" s="26">
        <f t="shared" ref="X4:X9" si="5">_xlfn.STDEV.P(L4:N4)</f>
        <v>664997911.44200015</v>
      </c>
      <c r="Y4" s="24">
        <f t="shared" ref="Y4:Y9" si="6">_xlfn.STDEV.P(F4:H4)</f>
        <v>0</v>
      </c>
    </row>
    <row r="5" spans="1:25" x14ac:dyDescent="0.25">
      <c r="A5" s="4"/>
      <c r="B5" s="6">
        <v>3</v>
      </c>
      <c r="C5" s="24">
        <f>SUM((Colonies!C5)*(10^7))*20</f>
        <v>11400000000</v>
      </c>
      <c r="D5" s="24">
        <f>SUM((Colonies!D5)*(10^7))*20</f>
        <v>11200000000</v>
      </c>
      <c r="E5" s="26">
        <f>SUM((Colonies!E5)*(10^7))*20</f>
        <v>12600000000</v>
      </c>
      <c r="F5" s="24">
        <f>SUM((Colonies!F5)*(10^7))*20</f>
        <v>0</v>
      </c>
      <c r="G5" s="24">
        <f>SUM((Colonies!G5)*(10^7))*20</f>
        <v>0</v>
      </c>
      <c r="H5" s="26">
        <f>SUM((Colonies!H5)*(10^7))*20</f>
        <v>0</v>
      </c>
      <c r="I5" s="24">
        <f>SUM((Colonies!I5)*(10^7))*20</f>
        <v>12600000000</v>
      </c>
      <c r="J5" s="24">
        <f>SUM((Colonies!J5)*(10^7))*20</f>
        <v>12400000000</v>
      </c>
      <c r="K5" s="26">
        <f>SUM((Colonies!K5)*(10^7))*20</f>
        <v>12200000000</v>
      </c>
      <c r="L5" s="24">
        <f>SUM((Colonies!L5)*(10^7))*20</f>
        <v>12000000000</v>
      </c>
      <c r="M5" s="24">
        <f>SUM((Colonies!M5)*(10^7))*20</f>
        <v>11800000000</v>
      </c>
      <c r="N5" s="26">
        <f>SUM((Colonies!N5)*(10^7))*20</f>
        <v>12400000000</v>
      </c>
      <c r="O5" s="24">
        <f t="shared" si="1"/>
        <v>12000000000</v>
      </c>
      <c r="P5" s="24">
        <f t="shared" si="0"/>
        <v>11800000000</v>
      </c>
      <c r="Q5" s="26">
        <f t="shared" si="0"/>
        <v>12400000000</v>
      </c>
      <c r="R5" s="14" t="s">
        <v>13</v>
      </c>
      <c r="S5" s="14">
        <v>7</v>
      </c>
      <c r="T5" s="26">
        <f t="shared" si="2"/>
        <v>12066666666.666666</v>
      </c>
      <c r="U5" s="26">
        <f t="shared" si="3"/>
        <v>0</v>
      </c>
      <c r="V5" s="24">
        <f t="shared" si="4"/>
        <v>12066666666.666666</v>
      </c>
      <c r="X5" s="26">
        <f t="shared" si="5"/>
        <v>249443825.78492945</v>
      </c>
      <c r="Y5" s="24">
        <f t="shared" si="6"/>
        <v>0</v>
      </c>
    </row>
    <row r="6" spans="1:25" x14ac:dyDescent="0.25">
      <c r="A6" s="4"/>
      <c r="B6" s="6">
        <v>4</v>
      </c>
      <c r="C6" s="24">
        <f>SUM((Colonies!C6)*(10^6))*20</f>
        <v>2180000000</v>
      </c>
      <c r="D6" s="24">
        <f>SUM((Colonies!D6)*(10^6))*20</f>
        <v>2540000000</v>
      </c>
      <c r="E6" s="26">
        <f>SUM((Colonies!E6)*(10^6))*20</f>
        <v>2320000000</v>
      </c>
      <c r="F6" s="24">
        <f>SUM((Colonies!F6)*(10^6))*20</f>
        <v>0</v>
      </c>
      <c r="G6" s="24">
        <f>SUM((Colonies!G6)*(10^6))*20</f>
        <v>0</v>
      </c>
      <c r="H6" s="26">
        <f>SUM((Colonies!H6)*(10^6))*20</f>
        <v>0</v>
      </c>
      <c r="I6" s="24">
        <f>SUM((Colonies!I6)*(10^6))*20</f>
        <v>2560000000</v>
      </c>
      <c r="J6" s="24">
        <f>SUM((Colonies!J6)*(10^6))*20</f>
        <v>2660000000</v>
      </c>
      <c r="K6" s="26">
        <f>SUM((Colonies!K6)*(10^6))*20</f>
        <v>2900000000</v>
      </c>
      <c r="L6" s="24">
        <f>SUM((Colonies!L6)*(10^6))*20</f>
        <v>2370000000</v>
      </c>
      <c r="M6" s="24">
        <f>SUM((Colonies!M6)*(10^6))*20</f>
        <v>2600000000</v>
      </c>
      <c r="N6" s="26">
        <f>SUM((Colonies!N6)*(10^6))*20</f>
        <v>2610000000</v>
      </c>
      <c r="O6" s="24">
        <f t="shared" si="1"/>
        <v>2370000000</v>
      </c>
      <c r="P6" s="24">
        <f t="shared" si="0"/>
        <v>2600000000</v>
      </c>
      <c r="Q6" s="26">
        <f t="shared" si="0"/>
        <v>2610000000</v>
      </c>
      <c r="R6" s="14" t="s">
        <v>13</v>
      </c>
      <c r="S6" s="14">
        <v>6</v>
      </c>
      <c r="T6" s="26">
        <f t="shared" si="2"/>
        <v>2526666666.6666665</v>
      </c>
      <c r="U6" s="26">
        <f t="shared" si="3"/>
        <v>0</v>
      </c>
      <c r="V6" s="24">
        <f t="shared" si="4"/>
        <v>2526666666.6666665</v>
      </c>
      <c r="X6" s="26">
        <f t="shared" si="5"/>
        <v>110855260.9887726</v>
      </c>
      <c r="Y6" s="24">
        <f t="shared" si="6"/>
        <v>0</v>
      </c>
    </row>
    <row r="7" spans="1:25" x14ac:dyDescent="0.25">
      <c r="A7" s="4"/>
      <c r="B7" s="6">
        <v>5</v>
      </c>
      <c r="C7" s="24">
        <f>SUM((Colonies!C7)*(10^6))*20</f>
        <v>920000000</v>
      </c>
      <c r="D7" s="24">
        <f>SUM((Colonies!D7)*(10^6))*20</f>
        <v>840000000</v>
      </c>
      <c r="E7" s="26">
        <f>SUM((Colonies!E7)*(10^6))*20</f>
        <v>1020000000</v>
      </c>
      <c r="F7" s="24">
        <f>SUM((Colonies!F7)*(10^6))*20</f>
        <v>0</v>
      </c>
      <c r="G7" s="24">
        <f>SUM((Colonies!G7)*(10^6))*20</f>
        <v>0</v>
      </c>
      <c r="H7" s="26">
        <f>SUM((Colonies!H7)*(10^6))*20</f>
        <v>0</v>
      </c>
      <c r="I7" s="24">
        <f>SUM((Colonies!I7)*(10^6))*20</f>
        <v>1000000000</v>
      </c>
      <c r="J7" s="24">
        <f>SUM((Colonies!J7)*(10^6))*20</f>
        <v>1380000000</v>
      </c>
      <c r="K7" s="26">
        <f>SUM((Colonies!K7)*(10^6))*20</f>
        <v>1440000000</v>
      </c>
      <c r="L7" s="24">
        <f>SUM((Colonies!L7)*(10^6))*20</f>
        <v>960000000</v>
      </c>
      <c r="M7" s="24">
        <f>SUM((Colonies!M7)*(10^6))*20</f>
        <v>1110000000</v>
      </c>
      <c r="N7" s="26">
        <f>SUM((Colonies!N7)*(10^6))*20</f>
        <v>1230000000</v>
      </c>
      <c r="O7" s="24">
        <f t="shared" si="1"/>
        <v>960000000</v>
      </c>
      <c r="P7" s="24">
        <f t="shared" si="0"/>
        <v>1110000000</v>
      </c>
      <c r="Q7" s="26">
        <f t="shared" si="0"/>
        <v>1230000000</v>
      </c>
      <c r="R7" s="14" t="s">
        <v>13</v>
      </c>
      <c r="S7" s="14">
        <v>6</v>
      </c>
      <c r="T7" s="26">
        <f t="shared" si="2"/>
        <v>1100000000</v>
      </c>
      <c r="U7" s="26">
        <f t="shared" si="3"/>
        <v>0</v>
      </c>
      <c r="V7" s="24">
        <f t="shared" si="4"/>
        <v>1100000000</v>
      </c>
      <c r="X7" s="26">
        <f t="shared" si="5"/>
        <v>110453610.1718726</v>
      </c>
      <c r="Y7" s="24">
        <f t="shared" si="6"/>
        <v>0</v>
      </c>
    </row>
    <row r="8" spans="1:25" x14ac:dyDescent="0.25">
      <c r="A8" s="4"/>
      <c r="B8" s="6">
        <v>6</v>
      </c>
      <c r="C8" s="24">
        <f>SUM((Colonies!C8)*(10^5))*20</f>
        <v>340000000</v>
      </c>
      <c r="D8" s="24">
        <f>SUM((Colonies!D8)*(10^5))*20</f>
        <v>258000000</v>
      </c>
      <c r="E8" s="26">
        <f>SUM((Colonies!E8)*(10^5))*20</f>
        <v>356000000</v>
      </c>
      <c r="F8" s="24">
        <f>SUM((Colonies!F8)*(10^5))*20</f>
        <v>0</v>
      </c>
      <c r="G8" s="24">
        <f>SUM((Colonies!G8)*(10^5))*20</f>
        <v>0</v>
      </c>
      <c r="H8" s="26">
        <f>SUM((Colonies!H8)*(10^5))*20</f>
        <v>0</v>
      </c>
      <c r="I8" s="24">
        <f>SUM((Colonies!I8)*(10^5))*20</f>
        <v>384000000</v>
      </c>
      <c r="J8" s="24">
        <f>SUM((Colonies!J8)*(10^5))*20</f>
        <v>372000000</v>
      </c>
      <c r="K8" s="26">
        <f>SUM((Colonies!K8)*(10^5))*20</f>
        <v>290000000</v>
      </c>
      <c r="L8" s="24">
        <f>SUM((Colonies!L8)*(10^5))*20</f>
        <v>362000000</v>
      </c>
      <c r="M8" s="24">
        <f>SUM((Colonies!M8)*(10^5))*20</f>
        <v>315000000</v>
      </c>
      <c r="N8" s="26">
        <f>SUM((Colonies!N8)*(10^5))*20</f>
        <v>323000000</v>
      </c>
      <c r="O8" s="24">
        <f t="shared" si="1"/>
        <v>362000000</v>
      </c>
      <c r="P8" s="24">
        <f t="shared" si="0"/>
        <v>315000000</v>
      </c>
      <c r="Q8" s="26">
        <f t="shared" si="0"/>
        <v>323000000</v>
      </c>
      <c r="R8" s="14" t="s">
        <v>13</v>
      </c>
      <c r="S8" s="14">
        <v>5</v>
      </c>
      <c r="T8" s="26">
        <f t="shared" si="2"/>
        <v>333333333.33333331</v>
      </c>
      <c r="U8" s="26">
        <f t="shared" si="3"/>
        <v>0</v>
      </c>
      <c r="V8" s="24">
        <f t="shared" si="4"/>
        <v>333333333.33333331</v>
      </c>
      <c r="X8" s="26">
        <f t="shared" si="5"/>
        <v>20531818.125912655</v>
      </c>
      <c r="Y8" s="24">
        <f t="shared" si="6"/>
        <v>0</v>
      </c>
    </row>
    <row r="9" spans="1:25" x14ac:dyDescent="0.25">
      <c r="A9" s="4"/>
      <c r="B9" s="6">
        <v>7</v>
      </c>
      <c r="C9" s="24">
        <f>SUM((Colonies!C9)*(10^5))*20</f>
        <v>164000000</v>
      </c>
      <c r="D9" s="24">
        <f>SUM((Colonies!D9)*(10^5))*20</f>
        <v>168000000</v>
      </c>
      <c r="E9" s="26">
        <f>SUM((Colonies!E9)*(10^5))*20</f>
        <v>196000000</v>
      </c>
      <c r="F9" s="24">
        <f>SUM((Colonies!F9)*(10^5))*20</f>
        <v>0</v>
      </c>
      <c r="G9" s="24">
        <f>SUM((Colonies!G9)*(10^5))*20</f>
        <v>0</v>
      </c>
      <c r="H9" s="26">
        <f>SUM((Colonies!H9)*(10^5))*20</f>
        <v>0</v>
      </c>
      <c r="I9" s="24">
        <f>SUM((Colonies!I9)*(10^5))*20</f>
        <v>208000000</v>
      </c>
      <c r="J9" s="24">
        <f>SUM((Colonies!J9)*(10^5))*20</f>
        <v>200000000</v>
      </c>
      <c r="K9" s="26">
        <f>SUM((Colonies!K9)*(10^5))*20</f>
        <v>212000000</v>
      </c>
      <c r="L9" s="24">
        <f>SUM((Colonies!L9)*(10^5))*20</f>
        <v>186000000</v>
      </c>
      <c r="M9" s="24">
        <f>SUM((Colonies!M9)*(10^5))*20</f>
        <v>184000000</v>
      </c>
      <c r="N9" s="26">
        <f>SUM((Colonies!N9)*(10^5))*20</f>
        <v>204000000</v>
      </c>
      <c r="O9" s="24">
        <f t="shared" si="1"/>
        <v>186000000</v>
      </c>
      <c r="P9" s="24">
        <f t="shared" si="0"/>
        <v>184000000</v>
      </c>
      <c r="Q9" s="26">
        <f t="shared" si="0"/>
        <v>204000000</v>
      </c>
      <c r="R9" s="14" t="s">
        <v>13</v>
      </c>
      <c r="S9" s="14">
        <v>5</v>
      </c>
      <c r="T9" s="26">
        <f t="shared" si="2"/>
        <v>191333333.33333334</v>
      </c>
      <c r="U9" s="26">
        <f t="shared" si="3"/>
        <v>0</v>
      </c>
      <c r="V9" s="24">
        <f t="shared" si="4"/>
        <v>191333333.33333334</v>
      </c>
      <c r="X9" s="26">
        <f t="shared" si="5"/>
        <v>8993825.042154694</v>
      </c>
      <c r="Y9" s="24">
        <f t="shared" si="6"/>
        <v>0</v>
      </c>
    </row>
    <row r="10" spans="1:25" x14ac:dyDescent="0.25">
      <c r="A10" s="4"/>
      <c r="B10" s="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13"/>
      <c r="S10" s="1"/>
      <c r="T10" s="24"/>
      <c r="U10" s="24"/>
      <c r="V10" s="24"/>
    </row>
    <row r="11" spans="1:25" x14ac:dyDescent="0.25">
      <c r="A11" s="4" t="s">
        <v>15</v>
      </c>
      <c r="B11" s="8" t="s">
        <v>0</v>
      </c>
      <c r="C11" s="40" t="s">
        <v>1</v>
      </c>
      <c r="D11" s="40"/>
      <c r="E11" s="41"/>
      <c r="F11" s="40" t="s">
        <v>2</v>
      </c>
      <c r="G11" s="40"/>
      <c r="H11" s="41"/>
      <c r="I11" s="40" t="s">
        <v>3</v>
      </c>
      <c r="J11" s="40"/>
      <c r="K11" s="41"/>
      <c r="L11" s="40" t="s">
        <v>4</v>
      </c>
      <c r="M11" s="40"/>
      <c r="N11" s="41"/>
      <c r="O11" s="40" t="s">
        <v>5</v>
      </c>
      <c r="P11" s="40"/>
      <c r="Q11" s="41"/>
      <c r="R11" s="35" t="s">
        <v>6</v>
      </c>
      <c r="S11" s="35" t="s">
        <v>7</v>
      </c>
      <c r="T11" s="35" t="s">
        <v>8</v>
      </c>
      <c r="U11" s="35" t="s">
        <v>9</v>
      </c>
      <c r="V11" s="34" t="s">
        <v>10</v>
      </c>
      <c r="X11" s="12" t="s">
        <v>29</v>
      </c>
      <c r="Y11" s="10" t="s">
        <v>31</v>
      </c>
    </row>
    <row r="12" spans="1:25" x14ac:dyDescent="0.25">
      <c r="A12" s="5" t="s">
        <v>22</v>
      </c>
      <c r="B12" s="6">
        <v>1</v>
      </c>
      <c r="C12" s="24">
        <f>SUM((Colonies!C12)*(10^7))*20</f>
        <v>0</v>
      </c>
      <c r="D12" s="24">
        <f>SUM((Colonies!D12)*(10^7))*20</f>
        <v>0</v>
      </c>
      <c r="E12" s="25">
        <f>SUM((Colonies!E12)*(10^7))*20</f>
        <v>0</v>
      </c>
      <c r="F12" s="24">
        <f>SUM((Colonies!F12)*(10^7))*20</f>
        <v>16400000000</v>
      </c>
      <c r="G12" s="24">
        <f>SUM((Colonies!G12)*(10^7))*20</f>
        <v>13400000000</v>
      </c>
      <c r="H12" s="25">
        <f>SUM((Colonies!H12)*(10^7))*20</f>
        <v>16200000000</v>
      </c>
      <c r="I12" s="24">
        <f>SUM((Colonies!I12)*(10^7))*20</f>
        <v>0</v>
      </c>
      <c r="J12" s="24">
        <f>SUM((Colonies!J12)*(10^7))*20</f>
        <v>0</v>
      </c>
      <c r="K12" s="25">
        <f>SUM((Colonies!K12)*(10^7))*20</f>
        <v>0</v>
      </c>
      <c r="L12" s="24">
        <f>SUM((Colonies!L12)*(10^7))*20</f>
        <v>0</v>
      </c>
      <c r="M12" s="24">
        <f>SUM((Colonies!M12)*(10^7))*20</f>
        <v>0</v>
      </c>
      <c r="N12" s="25">
        <f>SUM((Colonies!N12)*(10^7))*20</f>
        <v>0</v>
      </c>
      <c r="O12" s="24">
        <f>SUM(F12+L12)</f>
        <v>16400000000</v>
      </c>
      <c r="P12" s="24">
        <f t="shared" ref="P12:P18" si="7">SUM(G12+M12)</f>
        <v>13400000000</v>
      </c>
      <c r="Q12" s="25">
        <f>SUM(H12+N12)</f>
        <v>16200000000</v>
      </c>
      <c r="R12" s="17" t="s">
        <v>13</v>
      </c>
      <c r="S12" s="17">
        <v>7</v>
      </c>
      <c r="T12" s="25">
        <f>SUM(L12:N12)/3</f>
        <v>0</v>
      </c>
      <c r="U12" s="25">
        <f>SUM(F12:H12)/3</f>
        <v>15333333333.333334</v>
      </c>
      <c r="V12" s="24">
        <f>SUM(O12:Q12)/3</f>
        <v>15333333333.333334</v>
      </c>
      <c r="X12" s="26">
        <f>_xlfn.STDEV.P(L12:N12)</f>
        <v>0</v>
      </c>
      <c r="Y12" s="24">
        <f>_xlfn.STDEV.P(F12:H12)</f>
        <v>1369509238.9449425</v>
      </c>
    </row>
    <row r="13" spans="1:25" x14ac:dyDescent="0.25">
      <c r="A13" s="4"/>
      <c r="B13" s="6">
        <v>2</v>
      </c>
      <c r="C13" s="24">
        <f>SUM((Colonies!C13)*(10^7))*20</f>
        <v>0</v>
      </c>
      <c r="D13" s="24">
        <f>SUM((Colonies!D13)*(10^7))*20</f>
        <v>0</v>
      </c>
      <c r="E13" s="26">
        <f>SUM((Colonies!E13)*(10^7))*20</f>
        <v>0</v>
      </c>
      <c r="F13" s="24">
        <f>SUM((Colonies!F13)*(10^7))*20</f>
        <v>21800000000</v>
      </c>
      <c r="G13" s="24">
        <f>SUM((Colonies!G13)*(10^7))*20</f>
        <v>17000000000</v>
      </c>
      <c r="H13" s="26">
        <f>SUM((Colonies!H13)*(10^7))*20</f>
        <v>19000000000</v>
      </c>
      <c r="I13" s="24">
        <f>SUM((Colonies!I13)*(10^7))*20</f>
        <v>0</v>
      </c>
      <c r="J13" s="24">
        <f>SUM((Colonies!J13)*(10^7))*20</f>
        <v>0</v>
      </c>
      <c r="K13" s="26">
        <f>SUM((Colonies!K13)*(10^7))*20</f>
        <v>0</v>
      </c>
      <c r="L13" s="24">
        <f>SUM((Colonies!L13)*(10^7))*20</f>
        <v>0</v>
      </c>
      <c r="M13" s="24">
        <f>SUM((Colonies!M13)*(10^7))*20</f>
        <v>0</v>
      </c>
      <c r="N13" s="26">
        <f>SUM((Colonies!N13)*(10^7))*20</f>
        <v>0</v>
      </c>
      <c r="O13" s="24">
        <f t="shared" ref="O13:O18" si="8">SUM(F13+L13)</f>
        <v>21800000000</v>
      </c>
      <c r="P13" s="24">
        <f t="shared" si="7"/>
        <v>17000000000</v>
      </c>
      <c r="Q13" s="26">
        <f t="shared" ref="Q13:Q18" si="9">SUM(H13+N13)</f>
        <v>19000000000</v>
      </c>
      <c r="R13" s="14" t="s">
        <v>13</v>
      </c>
      <c r="S13" s="14">
        <v>7</v>
      </c>
      <c r="T13" s="26">
        <f t="shared" ref="T13:T18" si="10">SUM(L13:N13)/3</f>
        <v>0</v>
      </c>
      <c r="U13" s="26">
        <f t="shared" ref="U13:U18" si="11">SUM(F13:H13)/3</f>
        <v>19266666666.666668</v>
      </c>
      <c r="V13" s="24">
        <f t="shared" ref="V13:V18" si="12">SUM(O13:Q13)/3</f>
        <v>19266666666.666668</v>
      </c>
      <c r="X13" s="26">
        <f t="shared" ref="X13:X18" si="13">_xlfn.STDEV.P(L13:N13)</f>
        <v>0</v>
      </c>
      <c r="Y13" s="24">
        <f t="shared" ref="Y13:Y18" si="14">_xlfn.STDEV.P(F13:H13)</f>
        <v>1968643074.6977866</v>
      </c>
    </row>
    <row r="14" spans="1:25" x14ac:dyDescent="0.25">
      <c r="A14" s="4"/>
      <c r="B14" s="6">
        <v>3</v>
      </c>
      <c r="C14" s="24">
        <f>SUM((Colonies!C14)*(10^7))*20</f>
        <v>0</v>
      </c>
      <c r="D14" s="24">
        <f>SUM((Colonies!D14)*(10^7))*20</f>
        <v>0</v>
      </c>
      <c r="E14" s="26">
        <f>SUM((Colonies!E14)*(10^7))*20</f>
        <v>0</v>
      </c>
      <c r="F14" s="24">
        <f>SUM((Colonies!F14)*(10^7))*20</f>
        <v>12400000000</v>
      </c>
      <c r="G14" s="24">
        <f>SUM((Colonies!G14)*(10^7))*20</f>
        <v>14600000000</v>
      </c>
      <c r="H14" s="26">
        <f>SUM((Colonies!H14)*(10^7))*20</f>
        <v>12400000000</v>
      </c>
      <c r="I14" s="24">
        <f>SUM((Colonies!I14)*(10^7))*20</f>
        <v>0</v>
      </c>
      <c r="J14" s="24">
        <f>SUM((Colonies!J14)*(10^7))*20</f>
        <v>0</v>
      </c>
      <c r="K14" s="26">
        <f>SUM((Colonies!K14)*(10^7))*20</f>
        <v>0</v>
      </c>
      <c r="L14" s="24">
        <f>SUM((Colonies!L14)*(10^7))*20</f>
        <v>0</v>
      </c>
      <c r="M14" s="24">
        <f>SUM((Colonies!M14)*(10^7))*20</f>
        <v>0</v>
      </c>
      <c r="N14" s="26">
        <f>SUM((Colonies!N14)*(10^7))*20</f>
        <v>0</v>
      </c>
      <c r="O14" s="24">
        <f t="shared" si="8"/>
        <v>12400000000</v>
      </c>
      <c r="P14" s="24">
        <f t="shared" si="7"/>
        <v>14600000000</v>
      </c>
      <c r="Q14" s="26">
        <f t="shared" si="9"/>
        <v>12400000000</v>
      </c>
      <c r="R14" s="14" t="s">
        <v>13</v>
      </c>
      <c r="S14" s="14">
        <v>7</v>
      </c>
      <c r="T14" s="26">
        <f t="shared" si="10"/>
        <v>0</v>
      </c>
      <c r="U14" s="26">
        <f t="shared" si="11"/>
        <v>13133333333.333334</v>
      </c>
      <c r="V14" s="24">
        <f t="shared" si="12"/>
        <v>13133333333.333334</v>
      </c>
      <c r="X14" s="26">
        <f t="shared" si="13"/>
        <v>0</v>
      </c>
      <c r="Y14" s="24">
        <f t="shared" si="14"/>
        <v>1037089945.7402697</v>
      </c>
    </row>
    <row r="15" spans="1:25" x14ac:dyDescent="0.25">
      <c r="A15" s="4"/>
      <c r="B15" s="6">
        <v>4</v>
      </c>
      <c r="C15" s="24">
        <f>SUM((Colonies!C15)*(10^6))*20</f>
        <v>0</v>
      </c>
      <c r="D15" s="24">
        <f>SUM((Colonies!D15)*(10^6))*20</f>
        <v>0</v>
      </c>
      <c r="E15" s="26">
        <f>SUM((Colonies!E15)*(10^6))*20</f>
        <v>0</v>
      </c>
      <c r="F15" s="24">
        <f>SUM((Colonies!F15)*(10^6))*20</f>
        <v>2040000000</v>
      </c>
      <c r="G15" s="24">
        <f>SUM((Colonies!G15)*(10^6))*20</f>
        <v>1780000000</v>
      </c>
      <c r="H15" s="26">
        <f>SUM((Colonies!H15)*(10^6))*20</f>
        <v>2160000000</v>
      </c>
      <c r="I15" s="24">
        <f>SUM((Colonies!I15)*(10^6))*20</f>
        <v>0</v>
      </c>
      <c r="J15" s="24">
        <f>SUM((Colonies!J15)*(10^6))*20</f>
        <v>0</v>
      </c>
      <c r="K15" s="26">
        <f>SUM((Colonies!K15)*(10^6))*20</f>
        <v>0</v>
      </c>
      <c r="L15" s="24">
        <f>SUM((Colonies!L15)*(10^6))*20</f>
        <v>0</v>
      </c>
      <c r="M15" s="24">
        <f>SUM((Colonies!M15)*(10^6))*20</f>
        <v>0</v>
      </c>
      <c r="N15" s="26">
        <f>SUM((Colonies!N15)*(10^6))*20</f>
        <v>0</v>
      </c>
      <c r="O15" s="24">
        <f t="shared" si="8"/>
        <v>2040000000</v>
      </c>
      <c r="P15" s="24">
        <f t="shared" si="7"/>
        <v>1780000000</v>
      </c>
      <c r="Q15" s="26">
        <f t="shared" si="9"/>
        <v>2160000000</v>
      </c>
      <c r="R15" s="14" t="s">
        <v>13</v>
      </c>
      <c r="S15" s="14">
        <v>6</v>
      </c>
      <c r="T15" s="26">
        <f t="shared" si="10"/>
        <v>0</v>
      </c>
      <c r="U15" s="26">
        <f t="shared" si="11"/>
        <v>1993333333.3333333</v>
      </c>
      <c r="V15" s="24">
        <f t="shared" si="12"/>
        <v>1993333333.3333333</v>
      </c>
      <c r="X15" s="26">
        <f t="shared" si="13"/>
        <v>0</v>
      </c>
      <c r="Y15" s="24">
        <f t="shared" si="14"/>
        <v>158605030.04493758</v>
      </c>
    </row>
    <row r="16" spans="1:25" x14ac:dyDescent="0.25">
      <c r="A16" s="4"/>
      <c r="B16" s="6">
        <v>5</v>
      </c>
      <c r="C16" s="24">
        <f>SUM((Colonies!C16)*(10^6))*20</f>
        <v>0</v>
      </c>
      <c r="D16" s="24">
        <f>SUM((Colonies!D16)*(10^6))*20</f>
        <v>0</v>
      </c>
      <c r="E16" s="26">
        <f>SUM((Colonies!E16)*(10^6))*20</f>
        <v>0</v>
      </c>
      <c r="F16" s="24">
        <f>SUM((Colonies!F16)*(10^6))*20</f>
        <v>1620000000</v>
      </c>
      <c r="G16" s="24">
        <f>SUM((Colonies!G16)*(10^6))*20</f>
        <v>1940000000</v>
      </c>
      <c r="H16" s="26">
        <f>SUM((Colonies!H16)*(10^6))*20</f>
        <v>1600000000</v>
      </c>
      <c r="I16" s="24">
        <f>SUM((Colonies!I16)*(10^6))*20</f>
        <v>0</v>
      </c>
      <c r="J16" s="24">
        <f>SUM((Colonies!J16)*(10^6))*20</f>
        <v>0</v>
      </c>
      <c r="K16" s="26">
        <f>SUM((Colonies!K16)*(10^6))*20</f>
        <v>0</v>
      </c>
      <c r="L16" s="24">
        <f>SUM((Colonies!L16)*(10^6))*20</f>
        <v>0</v>
      </c>
      <c r="M16" s="24">
        <f>SUM((Colonies!M16)*(10^6))*20</f>
        <v>0</v>
      </c>
      <c r="N16" s="26">
        <f>SUM((Colonies!N16)*(10^6))*20</f>
        <v>0</v>
      </c>
      <c r="O16" s="24">
        <f t="shared" si="8"/>
        <v>1620000000</v>
      </c>
      <c r="P16" s="24">
        <f t="shared" si="7"/>
        <v>1940000000</v>
      </c>
      <c r="Q16" s="26">
        <f t="shared" si="9"/>
        <v>1600000000</v>
      </c>
      <c r="R16" s="14" t="s">
        <v>13</v>
      </c>
      <c r="S16" s="14">
        <v>6</v>
      </c>
      <c r="T16" s="26">
        <f t="shared" si="10"/>
        <v>0</v>
      </c>
      <c r="U16" s="26">
        <f t="shared" si="11"/>
        <v>1720000000</v>
      </c>
      <c r="V16" s="24">
        <f t="shared" si="12"/>
        <v>1720000000</v>
      </c>
      <c r="X16" s="26">
        <f t="shared" si="13"/>
        <v>0</v>
      </c>
      <c r="Y16" s="24">
        <f t="shared" si="14"/>
        <v>155777619.2739723</v>
      </c>
    </row>
    <row r="17" spans="1:25" x14ac:dyDescent="0.25">
      <c r="A17" s="4"/>
      <c r="B17" s="6">
        <v>6</v>
      </c>
      <c r="C17" s="24">
        <f>SUM((Colonies!C17)*(10^5))*20</f>
        <v>0</v>
      </c>
      <c r="D17" s="24">
        <f>SUM((Colonies!D17)*(10^5))*20</f>
        <v>0</v>
      </c>
      <c r="E17" s="26">
        <f>SUM((Colonies!E17)*(10^5))*20</f>
        <v>0</v>
      </c>
      <c r="F17" s="24">
        <f>SUM((Colonies!F17)*(10^5))*20</f>
        <v>292000000</v>
      </c>
      <c r="G17" s="24">
        <f>SUM((Colonies!G17)*(10^5))*20</f>
        <v>352000000</v>
      </c>
      <c r="H17" s="26">
        <f>SUM((Colonies!H17)*(10^5))*20</f>
        <v>330000000</v>
      </c>
      <c r="I17" s="24">
        <f>SUM((Colonies!I17)*(10^5))*20</f>
        <v>0</v>
      </c>
      <c r="J17" s="24">
        <f>SUM((Colonies!J17)*(10^5))*20</f>
        <v>0</v>
      </c>
      <c r="K17" s="26">
        <f>SUM((Colonies!K17)*(10^5))*20</f>
        <v>0</v>
      </c>
      <c r="L17" s="24">
        <f>SUM((Colonies!L17)*(10^5))*20</f>
        <v>0</v>
      </c>
      <c r="M17" s="24">
        <f>SUM((Colonies!M17)*(10^5))*20</f>
        <v>0</v>
      </c>
      <c r="N17" s="26">
        <f>SUM((Colonies!N17)*(10^5))*20</f>
        <v>0</v>
      </c>
      <c r="O17" s="24">
        <f t="shared" si="8"/>
        <v>292000000</v>
      </c>
      <c r="P17" s="24">
        <f t="shared" si="7"/>
        <v>352000000</v>
      </c>
      <c r="Q17" s="26">
        <f t="shared" si="9"/>
        <v>330000000</v>
      </c>
      <c r="R17" s="14" t="s">
        <v>13</v>
      </c>
      <c r="S17" s="14">
        <v>5</v>
      </c>
      <c r="T17" s="26">
        <f t="shared" si="10"/>
        <v>0</v>
      </c>
      <c r="U17" s="26">
        <f t="shared" si="11"/>
        <v>324666666.66666669</v>
      </c>
      <c r="V17" s="24">
        <f t="shared" si="12"/>
        <v>324666666.66666669</v>
      </c>
      <c r="X17" s="26">
        <f t="shared" si="13"/>
        <v>0</v>
      </c>
      <c r="Y17" s="24">
        <f t="shared" si="14"/>
        <v>24783507.06058814</v>
      </c>
    </row>
    <row r="18" spans="1:25" x14ac:dyDescent="0.25">
      <c r="A18" s="4"/>
      <c r="B18" s="6">
        <v>7</v>
      </c>
      <c r="C18" s="24">
        <f>SUM((Colonies!C18)*(10^5))*20</f>
        <v>0</v>
      </c>
      <c r="D18" s="24">
        <f>SUM((Colonies!D18)*(10^5))*20</f>
        <v>0</v>
      </c>
      <c r="E18" s="26">
        <f>SUM((Colonies!E18)*(10^5))*20</f>
        <v>0</v>
      </c>
      <c r="F18" s="24">
        <f>SUM((Colonies!F18)*(10^5))*20</f>
        <v>184000000</v>
      </c>
      <c r="G18" s="24">
        <f>SUM((Colonies!G18)*(10^5))*20</f>
        <v>178000000</v>
      </c>
      <c r="H18" s="26">
        <f>SUM((Colonies!H18)*(10^5))*20</f>
        <v>232000000</v>
      </c>
      <c r="I18" s="24">
        <f>SUM((Colonies!I18)*(10^5))*20</f>
        <v>0</v>
      </c>
      <c r="J18" s="24">
        <f>SUM((Colonies!J18)*(10^5))*20</f>
        <v>0</v>
      </c>
      <c r="K18" s="26">
        <f>SUM((Colonies!K18)*(10^5))*20</f>
        <v>0</v>
      </c>
      <c r="L18" s="24">
        <f>SUM((Colonies!L18)*(10^5))*20</f>
        <v>0</v>
      </c>
      <c r="M18" s="24">
        <f>SUM((Colonies!M18)*(10^5))*20</f>
        <v>0</v>
      </c>
      <c r="N18" s="26">
        <f>SUM((Colonies!N18)*(10^5))*20</f>
        <v>0</v>
      </c>
      <c r="O18" s="24">
        <f t="shared" si="8"/>
        <v>184000000</v>
      </c>
      <c r="P18" s="24">
        <f t="shared" si="7"/>
        <v>178000000</v>
      </c>
      <c r="Q18" s="26">
        <f t="shared" si="9"/>
        <v>232000000</v>
      </c>
      <c r="R18" s="14" t="s">
        <v>13</v>
      </c>
      <c r="S18" s="14">
        <v>5</v>
      </c>
      <c r="T18" s="26">
        <f t="shared" si="10"/>
        <v>0</v>
      </c>
      <c r="U18" s="26">
        <f t="shared" si="11"/>
        <v>198000000</v>
      </c>
      <c r="V18" s="24">
        <f t="shared" si="12"/>
        <v>198000000</v>
      </c>
      <c r="X18" s="26">
        <f t="shared" si="13"/>
        <v>0</v>
      </c>
      <c r="Y18" s="24">
        <f t="shared" si="14"/>
        <v>24166091.947189145</v>
      </c>
    </row>
    <row r="19" spans="1:25" x14ac:dyDescent="0.25">
      <c r="A19" s="4"/>
      <c r="B19" s="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"/>
      <c r="S19" s="1"/>
      <c r="T19" s="24"/>
      <c r="U19" s="24"/>
      <c r="V19" s="24"/>
    </row>
    <row r="20" spans="1:25" x14ac:dyDescent="0.25">
      <c r="A20" s="4" t="s">
        <v>16</v>
      </c>
      <c r="B20" s="8" t="s">
        <v>0</v>
      </c>
      <c r="C20" s="40" t="s">
        <v>1</v>
      </c>
      <c r="D20" s="40"/>
      <c r="E20" s="41"/>
      <c r="F20" s="40" t="s">
        <v>2</v>
      </c>
      <c r="G20" s="40"/>
      <c r="H20" s="41"/>
      <c r="I20" s="40" t="s">
        <v>3</v>
      </c>
      <c r="J20" s="40"/>
      <c r="K20" s="41"/>
      <c r="L20" s="40" t="s">
        <v>4</v>
      </c>
      <c r="M20" s="40"/>
      <c r="N20" s="41"/>
      <c r="O20" s="40" t="s">
        <v>5</v>
      </c>
      <c r="P20" s="40"/>
      <c r="Q20" s="41"/>
      <c r="R20" s="35" t="s">
        <v>6</v>
      </c>
      <c r="S20" s="35" t="s">
        <v>7</v>
      </c>
      <c r="T20" s="35" t="s">
        <v>8</v>
      </c>
      <c r="U20" s="35" t="s">
        <v>9</v>
      </c>
      <c r="V20" s="34" t="s">
        <v>10</v>
      </c>
      <c r="X20" s="12" t="s">
        <v>29</v>
      </c>
      <c r="Y20" s="10" t="s">
        <v>31</v>
      </c>
    </row>
    <row r="21" spans="1:25" x14ac:dyDescent="0.25">
      <c r="A21" s="5" t="s">
        <v>23</v>
      </c>
      <c r="B21" s="6">
        <v>1</v>
      </c>
      <c r="C21" s="24">
        <f>SUM((Colonies!C21)*(10^7))*20</f>
        <v>4600000000</v>
      </c>
      <c r="D21" s="24">
        <f>SUM((Colonies!D21)*(10^7))*20</f>
        <v>5400000000</v>
      </c>
      <c r="E21" s="25">
        <f>SUM((Colonies!E21)*(10^7))*20</f>
        <v>4600000000</v>
      </c>
      <c r="F21" s="24">
        <f>SUM((Colonies!F21)*(10^7))*20</f>
        <v>8600000000</v>
      </c>
      <c r="G21" s="24">
        <f>SUM((Colonies!G21)*(10^7))*20</f>
        <v>9000000000</v>
      </c>
      <c r="H21" s="25">
        <f>SUM((Colonies!H21)*(10^7))*20</f>
        <v>10400000000</v>
      </c>
      <c r="I21" s="24">
        <f>SUM((Colonies!I21)*(10^7))*20</f>
        <v>6200000000</v>
      </c>
      <c r="J21" s="24">
        <f>SUM((Colonies!J21)*(10^7))*20</f>
        <v>6200000000</v>
      </c>
      <c r="K21" s="25">
        <f>SUM((Colonies!K21)*(10^7))*20</f>
        <v>5000000000</v>
      </c>
      <c r="L21" s="24">
        <f>SUM((Colonies!L21)*(10^7))*20</f>
        <v>5400000000</v>
      </c>
      <c r="M21" s="24">
        <f>SUM((Colonies!M21)*(10^7))*20</f>
        <v>5800000000</v>
      </c>
      <c r="N21" s="25">
        <f>SUM((Colonies!N21)*(10^7))*20</f>
        <v>4800000000</v>
      </c>
      <c r="O21" s="24">
        <f>SUM(F21+L21)</f>
        <v>14000000000</v>
      </c>
      <c r="P21" s="24">
        <f t="shared" ref="P21:P27" si="15">SUM(G21+M21)</f>
        <v>14800000000</v>
      </c>
      <c r="Q21" s="25">
        <f>SUM(H21+N21)</f>
        <v>15200000000</v>
      </c>
      <c r="R21" s="17" t="s">
        <v>13</v>
      </c>
      <c r="S21" s="17">
        <v>7</v>
      </c>
      <c r="T21" s="25">
        <f>SUM(L21:N21)/3</f>
        <v>5333333333.333333</v>
      </c>
      <c r="U21" s="25">
        <f>SUM(F21:H21)/3</f>
        <v>9333333333.333334</v>
      </c>
      <c r="V21" s="24">
        <f>SUM(O21:Q21)/3</f>
        <v>14666666666.666666</v>
      </c>
      <c r="X21" s="26">
        <f>_xlfn.STDEV.P(L21:N21)</f>
        <v>410960933.53126508</v>
      </c>
      <c r="Y21" s="24">
        <f>_xlfn.STDEV.P(F21:H21)</f>
        <v>771722460.18601501</v>
      </c>
    </row>
    <row r="22" spans="1:25" x14ac:dyDescent="0.25">
      <c r="A22" s="4"/>
      <c r="B22" s="6">
        <v>2</v>
      </c>
      <c r="C22" s="24">
        <f>SUM((Colonies!C22)*(10^7))*20</f>
        <v>5000000000</v>
      </c>
      <c r="D22" s="24">
        <f>SUM((Colonies!D22)*(10^7))*20</f>
        <v>4400000000</v>
      </c>
      <c r="E22" s="26">
        <f>SUM((Colonies!E22)*(10^7))*20</f>
        <v>6200000000</v>
      </c>
      <c r="F22" s="24">
        <f>SUM((Colonies!F22)*(10^7))*20</f>
        <v>12200000000</v>
      </c>
      <c r="G22" s="24">
        <f>SUM((Colonies!G22)*(10^7))*20</f>
        <v>10800000000</v>
      </c>
      <c r="H22" s="26">
        <f>SUM((Colonies!H22)*(10^7))*20</f>
        <v>12400000000</v>
      </c>
      <c r="I22" s="24">
        <f>SUM((Colonies!I22)*(10^7))*20</f>
        <v>8600000000</v>
      </c>
      <c r="J22" s="24">
        <f>SUM((Colonies!J22)*(10^7))*20</f>
        <v>5400000000</v>
      </c>
      <c r="K22" s="26">
        <f>SUM((Colonies!K22)*(10^7))*20</f>
        <v>6000000000</v>
      </c>
      <c r="L22" s="24">
        <f>SUM((Colonies!L22)*(10^7))*20</f>
        <v>6800000000</v>
      </c>
      <c r="M22" s="24">
        <f>SUM((Colonies!M22)*(10^7))*20</f>
        <v>4900000000</v>
      </c>
      <c r="N22" s="26">
        <f>SUM((Colonies!N22)*(10^7))*20</f>
        <v>6100000000</v>
      </c>
      <c r="O22" s="24">
        <f t="shared" ref="O22:O27" si="16">SUM(F22+L22)</f>
        <v>19000000000</v>
      </c>
      <c r="P22" s="24">
        <f t="shared" si="15"/>
        <v>15700000000</v>
      </c>
      <c r="Q22" s="26">
        <f t="shared" ref="Q22:Q27" si="17">SUM(H22+N22)</f>
        <v>18500000000</v>
      </c>
      <c r="R22" s="14" t="s">
        <v>13</v>
      </c>
      <c r="S22" s="14">
        <v>7</v>
      </c>
      <c r="T22" s="26">
        <f t="shared" ref="T22:T27" si="18">SUM(L22:N22)/3</f>
        <v>5933333333.333333</v>
      </c>
      <c r="U22" s="26">
        <f t="shared" ref="U22:U27" si="19">SUM(F22:H22)/3</f>
        <v>11800000000</v>
      </c>
      <c r="V22" s="24">
        <f t="shared" ref="V22:V27" si="20">SUM(O22:Q22)/3</f>
        <v>17733333333.333332</v>
      </c>
      <c r="X22" s="26">
        <f t="shared" ref="X22:X27" si="21">_xlfn.STDEV.P(L22:N22)</f>
        <v>784573486.39598799</v>
      </c>
      <c r="Y22" s="24">
        <f t="shared" ref="Y22:Y27" si="22">_xlfn.STDEV.P(F22:H22)</f>
        <v>711805216.80208743</v>
      </c>
    </row>
    <row r="23" spans="1:25" x14ac:dyDescent="0.25">
      <c r="A23" s="4"/>
      <c r="B23" s="6">
        <v>3</v>
      </c>
      <c r="C23" s="24">
        <f>SUM((Colonies!C23)*(10^7))*20</f>
        <v>1200000000</v>
      </c>
      <c r="D23" s="24">
        <f>SUM((Colonies!D23)*(10^7))*20</f>
        <v>800000000</v>
      </c>
      <c r="E23" s="26">
        <f>SUM((Colonies!E23)*(10^7))*20</f>
        <v>1200000000</v>
      </c>
      <c r="F23" s="24">
        <f>SUM((Colonies!F23)*(10^7))*20</f>
        <v>5400000000</v>
      </c>
      <c r="G23" s="24">
        <f>SUM((Colonies!G23)*(10^7))*20</f>
        <v>4400000000</v>
      </c>
      <c r="H23" s="26">
        <f>SUM((Colonies!H23)*(10^7))*20</f>
        <v>6000000000</v>
      </c>
      <c r="I23" s="24">
        <f>SUM((Colonies!I23)*(10^7))*20</f>
        <v>1200000000</v>
      </c>
      <c r="J23" s="24">
        <f>SUM((Colonies!J23)*(10^7))*20</f>
        <v>600000000</v>
      </c>
      <c r="K23" s="26">
        <f>SUM((Colonies!K23)*(10^7))*20</f>
        <v>1400000000</v>
      </c>
      <c r="L23" s="24">
        <f>SUM((Colonies!L23)*(10^7))*20</f>
        <v>1200000000</v>
      </c>
      <c r="M23" s="24">
        <f>SUM((Colonies!M23)*(10^7))*20</f>
        <v>700000000</v>
      </c>
      <c r="N23" s="26">
        <f>SUM((Colonies!N23)*(10^7))*20</f>
        <v>1300000000</v>
      </c>
      <c r="O23" s="24">
        <f t="shared" si="16"/>
        <v>6600000000</v>
      </c>
      <c r="P23" s="24">
        <f t="shared" si="15"/>
        <v>5100000000</v>
      </c>
      <c r="Q23" s="26">
        <f t="shared" si="17"/>
        <v>7300000000</v>
      </c>
      <c r="R23" s="14" t="s">
        <v>13</v>
      </c>
      <c r="S23" s="14">
        <v>7</v>
      </c>
      <c r="T23" s="26">
        <f t="shared" si="18"/>
        <v>1066666666.6666666</v>
      </c>
      <c r="U23" s="26">
        <f t="shared" si="19"/>
        <v>5266666666.666667</v>
      </c>
      <c r="V23" s="24">
        <f t="shared" si="20"/>
        <v>6333333333.333333</v>
      </c>
      <c r="X23" s="26">
        <f t="shared" si="21"/>
        <v>262466929.13372704</v>
      </c>
      <c r="Y23" s="24">
        <f t="shared" si="22"/>
        <v>659966329.10744441</v>
      </c>
    </row>
    <row r="24" spans="1:25" x14ac:dyDescent="0.25">
      <c r="A24" s="4"/>
      <c r="B24" s="6">
        <v>4</v>
      </c>
      <c r="C24" s="24">
        <f>SUM((Colonies!C24)*(10^6))*20</f>
        <v>640000000</v>
      </c>
      <c r="D24" s="24">
        <f>SUM((Colonies!D24)*(10^6))*20</f>
        <v>460000000</v>
      </c>
      <c r="E24" s="26">
        <f>SUM((Colonies!E24)*(10^6))*20</f>
        <v>640000000</v>
      </c>
      <c r="F24" s="24">
        <f>SUM((Colonies!F24)*(10^6))*20</f>
        <v>1620000000</v>
      </c>
      <c r="G24" s="24">
        <f>SUM((Colonies!G24)*(10^6))*20</f>
        <v>2420000000</v>
      </c>
      <c r="H24" s="26">
        <f>SUM((Colonies!H24)*(10^6))*20</f>
        <v>2100000000</v>
      </c>
      <c r="I24" s="24">
        <f>SUM((Colonies!I24)*(10^6))*20</f>
        <v>360000000</v>
      </c>
      <c r="J24" s="24">
        <f>SUM((Colonies!J24)*(10^6))*20</f>
        <v>600000000</v>
      </c>
      <c r="K24" s="26">
        <f>SUM((Colonies!K24)*(10^6))*20</f>
        <v>540000000</v>
      </c>
      <c r="L24" s="24">
        <f>SUM((Colonies!L24)*(10^6))*20</f>
        <v>500000000</v>
      </c>
      <c r="M24" s="24">
        <f>SUM((Colonies!M24)*(10^6))*20</f>
        <v>530000000</v>
      </c>
      <c r="N24" s="26">
        <f>SUM((Colonies!N24)*(10^6))*20</f>
        <v>590000000</v>
      </c>
      <c r="O24" s="24">
        <f t="shared" si="16"/>
        <v>2120000000</v>
      </c>
      <c r="P24" s="24">
        <f t="shared" si="15"/>
        <v>2950000000</v>
      </c>
      <c r="Q24" s="26">
        <f t="shared" si="17"/>
        <v>2690000000</v>
      </c>
      <c r="R24" s="14" t="s">
        <v>13</v>
      </c>
      <c r="S24" s="14">
        <v>6</v>
      </c>
      <c r="T24" s="26">
        <f t="shared" si="18"/>
        <v>540000000</v>
      </c>
      <c r="U24" s="26">
        <f t="shared" si="19"/>
        <v>2046666666.6666667</v>
      </c>
      <c r="V24" s="24">
        <f t="shared" si="20"/>
        <v>2586666666.6666665</v>
      </c>
      <c r="X24" s="26">
        <f t="shared" si="21"/>
        <v>37416573.867739417</v>
      </c>
      <c r="Y24" s="24">
        <f t="shared" si="22"/>
        <v>328768746.82501209</v>
      </c>
    </row>
    <row r="25" spans="1:25" x14ac:dyDescent="0.25">
      <c r="A25" s="4"/>
      <c r="B25" s="6">
        <v>5</v>
      </c>
      <c r="C25" s="24">
        <f>SUM((Colonies!C25)*(10^6))*20</f>
        <v>120000000</v>
      </c>
      <c r="D25" s="24">
        <f>SUM((Colonies!D25)*(10^6))*20</f>
        <v>100000000</v>
      </c>
      <c r="E25" s="26">
        <f>SUM((Colonies!E25)*(10^6))*20</f>
        <v>120000000</v>
      </c>
      <c r="F25" s="24">
        <f>SUM((Colonies!F25)*(10^6))*20</f>
        <v>600000000</v>
      </c>
      <c r="G25" s="24">
        <f>SUM((Colonies!G25)*(10^6))*20</f>
        <v>740000000</v>
      </c>
      <c r="H25" s="26">
        <f>SUM((Colonies!H25)*(10^6))*20</f>
        <v>740000000</v>
      </c>
      <c r="I25" s="24">
        <f>SUM((Colonies!I25)*(10^6))*20</f>
        <v>100000000</v>
      </c>
      <c r="J25" s="24">
        <f>SUM((Colonies!J25)*(10^6))*20</f>
        <v>80000000</v>
      </c>
      <c r="K25" s="26">
        <f>SUM((Colonies!K25)*(10^6))*20</f>
        <v>60000000</v>
      </c>
      <c r="L25" s="24">
        <f>SUM((Colonies!L25)*(10^6))*20</f>
        <v>110000000</v>
      </c>
      <c r="M25" s="24">
        <f>SUM((Colonies!M25)*(10^6))*20</f>
        <v>90000000</v>
      </c>
      <c r="N25" s="26">
        <f>SUM((Colonies!N25)*(10^6))*20</f>
        <v>90000000</v>
      </c>
      <c r="O25" s="24">
        <f t="shared" si="16"/>
        <v>710000000</v>
      </c>
      <c r="P25" s="24">
        <f t="shared" si="15"/>
        <v>830000000</v>
      </c>
      <c r="Q25" s="26">
        <f t="shared" si="17"/>
        <v>830000000</v>
      </c>
      <c r="R25" s="14" t="s">
        <v>13</v>
      </c>
      <c r="S25" s="14">
        <v>6</v>
      </c>
      <c r="T25" s="26">
        <f t="shared" si="18"/>
        <v>96666666.666666672</v>
      </c>
      <c r="U25" s="26">
        <f t="shared" si="19"/>
        <v>693333333.33333337</v>
      </c>
      <c r="V25" s="24">
        <f t="shared" si="20"/>
        <v>790000000</v>
      </c>
      <c r="X25" s="26">
        <f t="shared" si="21"/>
        <v>9428090.415820634</v>
      </c>
      <c r="Y25" s="24">
        <f t="shared" si="22"/>
        <v>65996632.910744436</v>
      </c>
    </row>
    <row r="26" spans="1:25" x14ac:dyDescent="0.25">
      <c r="A26" s="4"/>
      <c r="B26" s="6">
        <v>6</v>
      </c>
      <c r="C26" s="24">
        <f>SUM((Colonies!C26)*(10^5))*20</f>
        <v>32000000</v>
      </c>
      <c r="D26" s="24">
        <f>SUM((Colonies!D26)*(10^5))*20</f>
        <v>26000000</v>
      </c>
      <c r="E26" s="26">
        <f>SUM((Colonies!E26)*(10^5))*20</f>
        <v>30000000</v>
      </c>
      <c r="F26" s="24">
        <f>SUM((Colonies!F26)*(10^5))*20</f>
        <v>380000000</v>
      </c>
      <c r="G26" s="24">
        <f>SUM((Colonies!G26)*(10^5))*20</f>
        <v>356000000</v>
      </c>
      <c r="H26" s="26">
        <f>SUM((Colonies!H26)*(10^5))*20</f>
        <v>300000000</v>
      </c>
      <c r="I26" s="24">
        <f>SUM((Colonies!I26)*(10^5))*20</f>
        <v>42000000</v>
      </c>
      <c r="J26" s="24">
        <f>SUM((Colonies!J26)*(10^5))*20</f>
        <v>40000000</v>
      </c>
      <c r="K26" s="26">
        <f>SUM((Colonies!K26)*(10^5))*20</f>
        <v>44000000</v>
      </c>
      <c r="L26" s="24">
        <f>SUM((Colonies!L26)*(10^5))*20</f>
        <v>37000000</v>
      </c>
      <c r="M26" s="24">
        <f>SUM((Colonies!M26)*(10^5))*20</f>
        <v>33000000</v>
      </c>
      <c r="N26" s="26">
        <f>SUM((Colonies!N26)*(10^5))*20</f>
        <v>37000000</v>
      </c>
      <c r="O26" s="24">
        <f t="shared" si="16"/>
        <v>417000000</v>
      </c>
      <c r="P26" s="24">
        <f t="shared" si="15"/>
        <v>389000000</v>
      </c>
      <c r="Q26" s="26">
        <f t="shared" si="17"/>
        <v>337000000</v>
      </c>
      <c r="R26" s="14" t="s">
        <v>13</v>
      </c>
      <c r="S26" s="14">
        <v>5</v>
      </c>
      <c r="T26" s="26">
        <f t="shared" si="18"/>
        <v>35666666.666666664</v>
      </c>
      <c r="U26" s="26">
        <f t="shared" si="19"/>
        <v>345333333.33333331</v>
      </c>
      <c r="V26" s="24">
        <f t="shared" si="20"/>
        <v>381000000</v>
      </c>
      <c r="X26" s="26">
        <f t="shared" si="21"/>
        <v>1885618.0831641268</v>
      </c>
      <c r="Y26" s="24">
        <f t="shared" si="22"/>
        <v>33519480.239937428</v>
      </c>
    </row>
    <row r="27" spans="1:25" x14ac:dyDescent="0.25">
      <c r="A27" s="4"/>
      <c r="B27" s="6">
        <v>7</v>
      </c>
      <c r="C27" s="24">
        <f>SUM((Colonies!C27)*(10^5))*20</f>
        <v>10000000</v>
      </c>
      <c r="D27" s="24">
        <f>SUM((Colonies!D27)*(10^5))*20</f>
        <v>22000000</v>
      </c>
      <c r="E27" s="26">
        <f>SUM((Colonies!E27)*(10^5))*20</f>
        <v>24000000</v>
      </c>
      <c r="F27" s="24">
        <f>SUM((Colonies!F27)*(10^5))*20</f>
        <v>220000000</v>
      </c>
      <c r="G27" s="24">
        <f>SUM((Colonies!G27)*(10^5))*20</f>
        <v>168000000</v>
      </c>
      <c r="H27" s="26">
        <f>SUM((Colonies!H27)*(10^5))*20</f>
        <v>166000000</v>
      </c>
      <c r="I27" s="24">
        <f>SUM((Colonies!I27)*(10^5))*20</f>
        <v>20000000</v>
      </c>
      <c r="J27" s="24">
        <f>SUM((Colonies!J27)*(10^5))*20</f>
        <v>8000000</v>
      </c>
      <c r="K27" s="26">
        <f>SUM((Colonies!K27)*(10^5))*20</f>
        <v>26000000</v>
      </c>
      <c r="L27" s="24">
        <f>SUM((Colonies!L27)*(10^5))*20</f>
        <v>15000000</v>
      </c>
      <c r="M27" s="24">
        <f>SUM((Colonies!M27)*(10^5))*20</f>
        <v>15000000</v>
      </c>
      <c r="N27" s="26">
        <f>SUM((Colonies!N27)*(10^5))*20</f>
        <v>25000000</v>
      </c>
      <c r="O27" s="24">
        <f t="shared" si="16"/>
        <v>235000000</v>
      </c>
      <c r="P27" s="24">
        <f t="shared" si="15"/>
        <v>183000000</v>
      </c>
      <c r="Q27" s="26">
        <f t="shared" si="17"/>
        <v>191000000</v>
      </c>
      <c r="R27" s="14" t="s">
        <v>13</v>
      </c>
      <c r="S27" s="14">
        <v>5</v>
      </c>
      <c r="T27" s="26">
        <f t="shared" si="18"/>
        <v>18333333.333333332</v>
      </c>
      <c r="U27" s="26">
        <f t="shared" si="19"/>
        <v>184666666.66666666</v>
      </c>
      <c r="V27" s="24">
        <f t="shared" si="20"/>
        <v>203000000</v>
      </c>
      <c r="X27" s="26">
        <f t="shared" si="21"/>
        <v>4714045.207910317</v>
      </c>
      <c r="Y27" s="24">
        <f t="shared" si="22"/>
        <v>24997777.679003567</v>
      </c>
    </row>
    <row r="28" spans="1:25" x14ac:dyDescent="0.25">
      <c r="A28" s="4"/>
      <c r="B28" s="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1"/>
      <c r="S28" s="1"/>
      <c r="T28" s="24"/>
      <c r="U28" s="24"/>
      <c r="V28" s="24"/>
    </row>
    <row r="29" spans="1:25" x14ac:dyDescent="0.25">
      <c r="A29" s="4" t="s">
        <v>17</v>
      </c>
      <c r="B29" s="8" t="s">
        <v>0</v>
      </c>
      <c r="C29" s="40" t="s">
        <v>1</v>
      </c>
      <c r="D29" s="40"/>
      <c r="E29" s="41"/>
      <c r="F29" s="40" t="s">
        <v>2</v>
      </c>
      <c r="G29" s="40"/>
      <c r="H29" s="41"/>
      <c r="I29" s="40" t="s">
        <v>3</v>
      </c>
      <c r="J29" s="40"/>
      <c r="K29" s="41"/>
      <c r="L29" s="40" t="s">
        <v>4</v>
      </c>
      <c r="M29" s="40"/>
      <c r="N29" s="41"/>
      <c r="O29" s="40" t="s">
        <v>5</v>
      </c>
      <c r="P29" s="40"/>
      <c r="Q29" s="41"/>
      <c r="R29" s="35" t="s">
        <v>6</v>
      </c>
      <c r="S29" s="35" t="s">
        <v>7</v>
      </c>
      <c r="T29" s="35" t="s">
        <v>8</v>
      </c>
      <c r="U29" s="35" t="s">
        <v>9</v>
      </c>
      <c r="V29" s="34" t="s">
        <v>10</v>
      </c>
      <c r="X29" s="12" t="s">
        <v>29</v>
      </c>
      <c r="Y29" s="10" t="s">
        <v>31</v>
      </c>
    </row>
    <row r="30" spans="1:25" x14ac:dyDescent="0.25">
      <c r="A30" s="5" t="s">
        <v>24</v>
      </c>
      <c r="B30" s="6">
        <v>1</v>
      </c>
      <c r="C30" s="24">
        <f>SUM((Colonies!C30)*(10^7))*20</f>
        <v>6400000000</v>
      </c>
      <c r="D30" s="24">
        <f>SUM((Colonies!D30)*(10^7))*20</f>
        <v>6400000000</v>
      </c>
      <c r="E30" s="25">
        <f>SUM((Colonies!E30)*(10^7))*20</f>
        <v>6200000000</v>
      </c>
      <c r="F30" s="24">
        <f>SUM((Colonies!F30)*(10^7))*20</f>
        <v>7800000000</v>
      </c>
      <c r="G30" s="24">
        <f>SUM((Colonies!G30)*(10^7))*20</f>
        <v>5600000000</v>
      </c>
      <c r="H30" s="25">
        <f>SUM((Colonies!H30)*(10^7))*20</f>
        <v>8000000000</v>
      </c>
      <c r="I30" s="24">
        <f>SUM((Colonies!I30)*(10^7))*20</f>
        <v>7000000000</v>
      </c>
      <c r="J30" s="24">
        <f>SUM((Colonies!J30)*(10^7))*20</f>
        <v>6800000000</v>
      </c>
      <c r="K30" s="25">
        <f>SUM((Colonies!K30)*(10^7))*20</f>
        <v>7600000000</v>
      </c>
      <c r="L30" s="24">
        <f>SUM((Colonies!L30)*(10^7))*20</f>
        <v>6700000000</v>
      </c>
      <c r="M30" s="24">
        <f>SUM((Colonies!M30)*(10^7))*20</f>
        <v>6600000000</v>
      </c>
      <c r="N30" s="25">
        <f>SUM((Colonies!N30)*(10^7))*20</f>
        <v>6900000000</v>
      </c>
      <c r="O30" s="24">
        <f>SUM(F30+L30)</f>
        <v>14500000000</v>
      </c>
      <c r="P30" s="24">
        <f t="shared" ref="P30:P36" si="23">SUM(G30+M30)</f>
        <v>12200000000</v>
      </c>
      <c r="Q30" s="25">
        <f>SUM(H30+N30)</f>
        <v>14900000000</v>
      </c>
      <c r="R30" s="17" t="s">
        <v>13</v>
      </c>
      <c r="S30" s="17">
        <v>7</v>
      </c>
      <c r="T30" s="25">
        <f>SUM(L30:N30)/3</f>
        <v>6733333333.333333</v>
      </c>
      <c r="U30" s="25">
        <f>SUM(F30:H30)/3</f>
        <v>7133333333.333333</v>
      </c>
      <c r="V30" s="24">
        <f>SUM(O30:Q30)/3</f>
        <v>13866666666.666666</v>
      </c>
      <c r="X30" s="26">
        <f>_xlfn.STDEV.P(L30:N30)</f>
        <v>124721912.89246473</v>
      </c>
      <c r="Y30" s="24">
        <f>_xlfn.STDEV.P(F30:H30)</f>
        <v>1087300428.6866727</v>
      </c>
    </row>
    <row r="31" spans="1:25" x14ac:dyDescent="0.25">
      <c r="A31" s="4"/>
      <c r="B31" s="6">
        <v>2</v>
      </c>
      <c r="C31" s="24">
        <f>SUM((Colonies!C31)*(10^7))*20</f>
        <v>10800000000</v>
      </c>
      <c r="D31" s="24">
        <f>SUM((Colonies!D31)*(10^7))*20</f>
        <v>9200000000</v>
      </c>
      <c r="E31" s="26">
        <f>SUM((Colonies!E31)*(10^7))*20</f>
        <v>10200000000</v>
      </c>
      <c r="F31" s="24">
        <f>SUM((Colonies!F31)*(10^7))*20</f>
        <v>8600000000</v>
      </c>
      <c r="G31" s="24">
        <f>SUM((Colonies!G31)*(10^7))*20</f>
        <v>9400000000</v>
      </c>
      <c r="H31" s="26">
        <f>SUM((Colonies!H31)*(10^7))*20</f>
        <v>7000000000</v>
      </c>
      <c r="I31" s="24">
        <f>SUM((Colonies!I31)*(10^7))*20</f>
        <v>10800000000</v>
      </c>
      <c r="J31" s="24">
        <f>SUM((Colonies!J31)*(10^7))*20</f>
        <v>11600000000</v>
      </c>
      <c r="K31" s="26">
        <f>SUM((Colonies!K31)*(10^7))*20</f>
        <v>10200000000</v>
      </c>
      <c r="L31" s="24">
        <f>SUM((Colonies!L31)*(10^7))*20</f>
        <v>10800000000</v>
      </c>
      <c r="M31" s="24">
        <f>SUM((Colonies!M31)*(10^7))*20</f>
        <v>10400000000</v>
      </c>
      <c r="N31" s="26">
        <f>SUM((Colonies!N31)*(10^7))*20</f>
        <v>10200000000</v>
      </c>
      <c r="O31" s="24">
        <f t="shared" ref="O31:O36" si="24">SUM(F31+L31)</f>
        <v>19400000000</v>
      </c>
      <c r="P31" s="24">
        <f t="shared" si="23"/>
        <v>19800000000</v>
      </c>
      <c r="Q31" s="26">
        <f t="shared" ref="Q31:Q36" si="25">SUM(H31+N31)</f>
        <v>17200000000</v>
      </c>
      <c r="R31" s="14" t="s">
        <v>13</v>
      </c>
      <c r="S31" s="14">
        <v>7</v>
      </c>
      <c r="T31" s="26">
        <f t="shared" ref="T31:T36" si="26">SUM(L31:N31)/3</f>
        <v>10466666666.666666</v>
      </c>
      <c r="U31" s="26">
        <f t="shared" ref="U31:U36" si="27">SUM(F31:H31)/3</f>
        <v>8333333333.333333</v>
      </c>
      <c r="V31" s="24">
        <f t="shared" ref="V31:V36" si="28">SUM(O31:Q31)/3</f>
        <v>18800000000</v>
      </c>
      <c r="X31" s="26">
        <f t="shared" ref="X31:X36" si="29">_xlfn.STDEV.P(L31:N31)</f>
        <v>249443825.78492942</v>
      </c>
      <c r="Y31" s="24">
        <f t="shared" ref="Y31:Y36" si="30">_xlfn.STDEV.P(F31:H31)</f>
        <v>997775303.1397177</v>
      </c>
    </row>
    <row r="32" spans="1:25" x14ac:dyDescent="0.25">
      <c r="A32" s="4"/>
      <c r="B32" s="6">
        <v>3</v>
      </c>
      <c r="C32" s="24">
        <f>SUM((Colonies!C32)*(10^7))*20</f>
        <v>1600000000</v>
      </c>
      <c r="D32" s="24">
        <f>SUM((Colonies!D32)*(10^7))*20</f>
        <v>2600000000</v>
      </c>
      <c r="E32" s="26">
        <f>SUM((Colonies!E32)*(10^7))*20</f>
        <v>2000000000</v>
      </c>
      <c r="F32" s="24">
        <f>SUM((Colonies!F32)*(10^7))*20</f>
        <v>3200000000</v>
      </c>
      <c r="G32" s="24">
        <f>SUM((Colonies!G32)*(10^7))*20</f>
        <v>3800000000</v>
      </c>
      <c r="H32" s="26">
        <f>SUM((Colonies!H32)*(10^7))*20</f>
        <v>5600000000</v>
      </c>
      <c r="I32" s="24">
        <f>SUM((Colonies!I32)*(10^7))*20</f>
        <v>1800000000</v>
      </c>
      <c r="J32" s="24">
        <f>SUM((Colonies!J32)*(10^7))*20</f>
        <v>1800000000</v>
      </c>
      <c r="K32" s="26">
        <f>SUM((Colonies!K32)*(10^7))*20</f>
        <v>4000000000</v>
      </c>
      <c r="L32" s="24">
        <f>SUM((Colonies!L32)*(10^7))*20</f>
        <v>1700000000</v>
      </c>
      <c r="M32" s="24">
        <f>SUM((Colonies!M32)*(10^7))*20</f>
        <v>2200000000</v>
      </c>
      <c r="N32" s="26">
        <f>SUM((Colonies!N32)*(10^7))*20</f>
        <v>3000000000</v>
      </c>
      <c r="O32" s="24">
        <f t="shared" si="24"/>
        <v>4900000000</v>
      </c>
      <c r="P32" s="24">
        <f t="shared" si="23"/>
        <v>6000000000</v>
      </c>
      <c r="Q32" s="26">
        <f t="shared" si="25"/>
        <v>8600000000</v>
      </c>
      <c r="R32" s="14" t="s">
        <v>13</v>
      </c>
      <c r="S32" s="14">
        <v>7</v>
      </c>
      <c r="T32" s="26">
        <f t="shared" si="26"/>
        <v>2300000000</v>
      </c>
      <c r="U32" s="26">
        <f t="shared" si="27"/>
        <v>4200000000</v>
      </c>
      <c r="V32" s="24">
        <f t="shared" si="28"/>
        <v>6500000000</v>
      </c>
      <c r="X32" s="26">
        <f t="shared" si="29"/>
        <v>535412613.47363365</v>
      </c>
      <c r="Y32" s="24">
        <f t="shared" si="30"/>
        <v>1019803902.718557</v>
      </c>
    </row>
    <row r="33" spans="1:25" x14ac:dyDescent="0.25">
      <c r="A33" s="4"/>
      <c r="B33" s="6">
        <v>4</v>
      </c>
      <c r="C33" s="24">
        <f>SUM((Colonies!C33)*(10^6))*20</f>
        <v>940000000</v>
      </c>
      <c r="D33" s="24">
        <f>SUM((Colonies!D33)*(10^6))*20</f>
        <v>840000000</v>
      </c>
      <c r="E33" s="26">
        <f>SUM((Colonies!E33)*(10^6))*20</f>
        <v>820000000</v>
      </c>
      <c r="F33" s="24">
        <f>SUM((Colonies!F33)*(10^6))*20</f>
        <v>1560000000</v>
      </c>
      <c r="G33" s="24">
        <f>SUM((Colonies!G33)*(10^6))*20</f>
        <v>1660000000</v>
      </c>
      <c r="H33" s="26">
        <f>SUM((Colonies!H33)*(10^6))*20</f>
        <v>1440000000</v>
      </c>
      <c r="I33" s="24">
        <f>SUM((Colonies!I33)*(10^6))*20</f>
        <v>980000000</v>
      </c>
      <c r="J33" s="24">
        <f>SUM((Colonies!J33)*(10^6))*20</f>
        <v>1000000000</v>
      </c>
      <c r="K33" s="26">
        <f>SUM((Colonies!K33)*(10^6))*20</f>
        <v>740000000</v>
      </c>
      <c r="L33" s="24">
        <f>SUM((Colonies!L33)*(10^6))*20</f>
        <v>960000000</v>
      </c>
      <c r="M33" s="24">
        <f>SUM((Colonies!M33)*(10^6))*20</f>
        <v>920000000</v>
      </c>
      <c r="N33" s="26">
        <f>SUM((Colonies!N33)*(10^6))*20</f>
        <v>780000000</v>
      </c>
      <c r="O33" s="24">
        <f t="shared" si="24"/>
        <v>2520000000</v>
      </c>
      <c r="P33" s="24">
        <f t="shared" si="23"/>
        <v>2580000000</v>
      </c>
      <c r="Q33" s="26">
        <f t="shared" si="25"/>
        <v>2220000000</v>
      </c>
      <c r="R33" s="14" t="s">
        <v>13</v>
      </c>
      <c r="S33" s="14">
        <v>6</v>
      </c>
      <c r="T33" s="26">
        <f t="shared" si="26"/>
        <v>886666666.66666663</v>
      </c>
      <c r="U33" s="26">
        <f t="shared" si="27"/>
        <v>1553333333.3333333</v>
      </c>
      <c r="V33" s="24">
        <f t="shared" si="28"/>
        <v>2440000000</v>
      </c>
      <c r="X33" s="26">
        <f t="shared" si="29"/>
        <v>77172246.018601507</v>
      </c>
      <c r="Y33" s="24">
        <f t="shared" si="30"/>
        <v>89938250.421546936</v>
      </c>
    </row>
    <row r="34" spans="1:25" x14ac:dyDescent="0.25">
      <c r="A34" s="4"/>
      <c r="B34" s="6">
        <v>5</v>
      </c>
      <c r="C34" s="24">
        <f>SUM((Colonies!C34)*(10^6))*20</f>
        <v>260000000</v>
      </c>
      <c r="D34" s="24">
        <f>SUM((Colonies!D34)*(10^6))*20</f>
        <v>340000000</v>
      </c>
      <c r="E34" s="26">
        <f>SUM((Colonies!E34)*(10^6))*20</f>
        <v>240000000</v>
      </c>
      <c r="F34" s="24">
        <f>SUM((Colonies!F34)*(10^6))*20</f>
        <v>800000000</v>
      </c>
      <c r="G34" s="24">
        <f>SUM((Colonies!G34)*(10^6))*20</f>
        <v>900000000</v>
      </c>
      <c r="H34" s="26">
        <f>SUM((Colonies!H34)*(10^6))*20</f>
        <v>940000000</v>
      </c>
      <c r="I34" s="24">
        <f>SUM((Colonies!I34)*(10^6))*20</f>
        <v>220000000</v>
      </c>
      <c r="J34" s="24">
        <f>SUM((Colonies!J34)*(10^6))*20</f>
        <v>200000000</v>
      </c>
      <c r="K34" s="26">
        <f>SUM((Colonies!K34)*(10^6))*20</f>
        <v>260000000</v>
      </c>
      <c r="L34" s="24">
        <f>SUM((Colonies!L34)*(10^6))*20</f>
        <v>240000000</v>
      </c>
      <c r="M34" s="24">
        <f>SUM((Colonies!M34)*(10^6))*20</f>
        <v>270000000</v>
      </c>
      <c r="N34" s="26">
        <f>SUM((Colonies!N34)*(10^6))*20</f>
        <v>250000000</v>
      </c>
      <c r="O34" s="24">
        <f t="shared" si="24"/>
        <v>1040000000</v>
      </c>
      <c r="P34" s="24">
        <f t="shared" si="23"/>
        <v>1170000000</v>
      </c>
      <c r="Q34" s="26">
        <f t="shared" si="25"/>
        <v>1190000000</v>
      </c>
      <c r="R34" s="14" t="s">
        <v>13</v>
      </c>
      <c r="S34" s="14">
        <v>6</v>
      </c>
      <c r="T34" s="26">
        <f t="shared" si="26"/>
        <v>253333333.33333334</v>
      </c>
      <c r="U34" s="26">
        <f t="shared" si="27"/>
        <v>880000000</v>
      </c>
      <c r="V34" s="24">
        <f t="shared" si="28"/>
        <v>1133333333.3333333</v>
      </c>
      <c r="X34" s="26">
        <f t="shared" si="29"/>
        <v>12472191.289246472</v>
      </c>
      <c r="Y34" s="24">
        <f t="shared" si="30"/>
        <v>58878405.775518976</v>
      </c>
    </row>
    <row r="35" spans="1:25" x14ac:dyDescent="0.25">
      <c r="A35" s="4"/>
      <c r="B35" s="6">
        <v>6</v>
      </c>
      <c r="C35" s="24">
        <f>SUM((Colonies!C35)*(10^5))*20</f>
        <v>78000000</v>
      </c>
      <c r="D35" s="24">
        <f>SUM((Colonies!D35)*(10^5))*20</f>
        <v>60000000</v>
      </c>
      <c r="E35" s="26">
        <f>SUM((Colonies!E35)*(10^5))*20</f>
        <v>56000000</v>
      </c>
      <c r="F35" s="24">
        <f>SUM((Colonies!F35)*(10^5))*20</f>
        <v>412000000</v>
      </c>
      <c r="G35" s="24">
        <f>SUM((Colonies!G35)*(10^5))*20</f>
        <v>460000000</v>
      </c>
      <c r="H35" s="26">
        <f>SUM((Colonies!H35)*(10^5))*20</f>
        <v>454000000</v>
      </c>
      <c r="I35" s="24">
        <f>SUM((Colonies!I35)*(10^5))*20</f>
        <v>70000000</v>
      </c>
      <c r="J35" s="24">
        <f>SUM((Colonies!J35)*(10^5))*20</f>
        <v>62000000</v>
      </c>
      <c r="K35" s="26">
        <f>SUM((Colonies!K35)*(10^5))*20</f>
        <v>86000000</v>
      </c>
      <c r="L35" s="24">
        <f>SUM((Colonies!L35)*(10^5))*20</f>
        <v>74000000</v>
      </c>
      <c r="M35" s="24">
        <f>SUM((Colonies!M35)*(10^5))*20</f>
        <v>61000000</v>
      </c>
      <c r="N35" s="26">
        <f>SUM((Colonies!N35)*(10^5))*20</f>
        <v>71000000</v>
      </c>
      <c r="O35" s="24">
        <f t="shared" si="24"/>
        <v>486000000</v>
      </c>
      <c r="P35" s="24">
        <f t="shared" si="23"/>
        <v>521000000</v>
      </c>
      <c r="Q35" s="26">
        <f t="shared" si="25"/>
        <v>525000000</v>
      </c>
      <c r="R35" s="14" t="s">
        <v>13</v>
      </c>
      <c r="S35" s="14">
        <v>5</v>
      </c>
      <c r="T35" s="26">
        <f t="shared" si="26"/>
        <v>68666666.666666672</v>
      </c>
      <c r="U35" s="26">
        <f t="shared" si="27"/>
        <v>442000000</v>
      </c>
      <c r="V35" s="24">
        <f t="shared" si="28"/>
        <v>510666666.66666669</v>
      </c>
      <c r="X35" s="26">
        <f t="shared" si="29"/>
        <v>5557777.3335110229</v>
      </c>
      <c r="Y35" s="24">
        <f t="shared" si="30"/>
        <v>21354156.504062623</v>
      </c>
    </row>
    <row r="36" spans="1:25" x14ac:dyDescent="0.25">
      <c r="A36" s="4"/>
      <c r="B36" s="6">
        <v>7</v>
      </c>
      <c r="C36" s="24">
        <f>SUM((Colonies!C36)*(10^5))*20</f>
        <v>32000000</v>
      </c>
      <c r="D36" s="24">
        <f>SUM((Colonies!D36)*(10^5))*20</f>
        <v>32000000</v>
      </c>
      <c r="E36" s="26">
        <f>SUM((Colonies!E36)*(10^5))*20</f>
        <v>28000000</v>
      </c>
      <c r="F36" s="24">
        <f>SUM((Colonies!F36)*(10^5))*20</f>
        <v>226000000</v>
      </c>
      <c r="G36" s="24">
        <f>SUM((Colonies!G36)*(10^5))*20</f>
        <v>196000000</v>
      </c>
      <c r="H36" s="26">
        <f>SUM((Colonies!H36)*(10^5))*20</f>
        <v>200000000</v>
      </c>
      <c r="I36" s="24">
        <f>SUM((Colonies!I36)*(10^5))*20</f>
        <v>32000000</v>
      </c>
      <c r="J36" s="24">
        <f>SUM((Colonies!J36)*(10^5))*20</f>
        <v>42000000</v>
      </c>
      <c r="K36" s="26">
        <f>SUM((Colonies!K36)*(10^5))*20</f>
        <v>24000000</v>
      </c>
      <c r="L36" s="24">
        <f>SUM((Colonies!L36)*(10^5))*20</f>
        <v>32000000</v>
      </c>
      <c r="M36" s="24">
        <f>SUM((Colonies!M36)*(10^5))*20</f>
        <v>37000000</v>
      </c>
      <c r="N36" s="26">
        <f>SUM((Colonies!N36)*(10^5))*20</f>
        <v>26000000</v>
      </c>
      <c r="O36" s="24">
        <f t="shared" si="24"/>
        <v>258000000</v>
      </c>
      <c r="P36" s="24">
        <f t="shared" si="23"/>
        <v>233000000</v>
      </c>
      <c r="Q36" s="26">
        <f t="shared" si="25"/>
        <v>226000000</v>
      </c>
      <c r="R36" s="14" t="s">
        <v>13</v>
      </c>
      <c r="S36" s="14">
        <v>5</v>
      </c>
      <c r="T36" s="26">
        <f t="shared" si="26"/>
        <v>31666666.666666668</v>
      </c>
      <c r="U36" s="26">
        <f t="shared" si="27"/>
        <v>207333333.33333334</v>
      </c>
      <c r="V36" s="24">
        <f t="shared" si="28"/>
        <v>239000000</v>
      </c>
      <c r="X36" s="26">
        <f t="shared" si="29"/>
        <v>4496912.521077347</v>
      </c>
      <c r="Y36" s="24">
        <f t="shared" si="30"/>
        <v>13299958.228840003</v>
      </c>
    </row>
    <row r="37" spans="1:25" x14ac:dyDescent="0.25">
      <c r="A37" s="4"/>
      <c r="B37" s="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1"/>
      <c r="S37" s="1"/>
      <c r="T37" s="24"/>
      <c r="U37" s="24"/>
      <c r="V37" s="24"/>
    </row>
    <row r="38" spans="1:25" x14ac:dyDescent="0.25">
      <c r="A38" s="4" t="s">
        <v>18</v>
      </c>
      <c r="B38" s="8" t="s">
        <v>0</v>
      </c>
      <c r="C38" s="40" t="s">
        <v>1</v>
      </c>
      <c r="D38" s="40"/>
      <c r="E38" s="41"/>
      <c r="F38" s="40" t="s">
        <v>2</v>
      </c>
      <c r="G38" s="40"/>
      <c r="H38" s="41"/>
      <c r="I38" s="40" t="s">
        <v>3</v>
      </c>
      <c r="J38" s="40"/>
      <c r="K38" s="41"/>
      <c r="L38" s="40" t="s">
        <v>4</v>
      </c>
      <c r="M38" s="40"/>
      <c r="N38" s="41"/>
      <c r="O38" s="40" t="s">
        <v>5</v>
      </c>
      <c r="P38" s="40"/>
      <c r="Q38" s="41"/>
      <c r="R38" s="35" t="s">
        <v>6</v>
      </c>
      <c r="S38" s="35" t="s">
        <v>7</v>
      </c>
      <c r="T38" s="35" t="s">
        <v>8</v>
      </c>
      <c r="U38" s="35" t="s">
        <v>9</v>
      </c>
      <c r="V38" s="34" t="s">
        <v>10</v>
      </c>
      <c r="X38" s="12" t="s">
        <v>29</v>
      </c>
      <c r="Y38" s="10" t="s">
        <v>31</v>
      </c>
    </row>
    <row r="39" spans="1:25" x14ac:dyDescent="0.25">
      <c r="A39" s="5" t="s">
        <v>25</v>
      </c>
      <c r="B39" s="6">
        <v>1</v>
      </c>
      <c r="C39" s="24">
        <f>SUM((Colonies!C39)*(10^7))*20</f>
        <v>2600000000</v>
      </c>
      <c r="D39" s="24">
        <f>SUM((Colonies!D39)*(10^7))*20</f>
        <v>2200000000</v>
      </c>
      <c r="E39" s="25">
        <f>SUM((Colonies!E39)*(10^7))*20</f>
        <v>3200000000</v>
      </c>
      <c r="F39" s="24">
        <f>SUM((Colonies!F39)*(10^7))*20</f>
        <v>12600000000</v>
      </c>
      <c r="G39" s="24">
        <f>SUM((Colonies!G39)*(10^7))*20</f>
        <v>13000000000</v>
      </c>
      <c r="H39" s="25">
        <f>SUM((Colonies!H39)*(10^7))*20</f>
        <v>9800000000</v>
      </c>
      <c r="I39" s="24">
        <f>SUM((Colonies!I39)*(10^7))*20</f>
        <v>1800000000</v>
      </c>
      <c r="J39" s="24">
        <f>SUM((Colonies!J39)*(10^7))*20</f>
        <v>3400000000</v>
      </c>
      <c r="K39" s="25">
        <f>SUM((Colonies!K39)*(10^7))*20</f>
        <v>2600000000</v>
      </c>
      <c r="L39" s="24">
        <f>SUM((Colonies!L39)*(10^7))*20</f>
        <v>2200000000</v>
      </c>
      <c r="M39" s="24">
        <f>SUM((Colonies!M39)*(10^7))*20</f>
        <v>2800000000</v>
      </c>
      <c r="N39" s="25">
        <f>SUM((Colonies!N39)*(10^7))*20</f>
        <v>2900000000</v>
      </c>
      <c r="O39" s="24">
        <f>SUM(F39+L39)</f>
        <v>14800000000</v>
      </c>
      <c r="P39" s="24">
        <f t="shared" ref="P39:P45" si="31">SUM(G39+M39)</f>
        <v>15800000000</v>
      </c>
      <c r="Q39" s="25">
        <f>SUM(H39+N39)</f>
        <v>12700000000</v>
      </c>
      <c r="R39" s="17" t="s">
        <v>13</v>
      </c>
      <c r="S39" s="17">
        <v>7</v>
      </c>
      <c r="T39" s="25">
        <f>SUM(L39:N39)/3</f>
        <v>2633333333.3333335</v>
      </c>
      <c r="U39" s="25">
        <f>SUM(F39:H39)/3</f>
        <v>11800000000</v>
      </c>
      <c r="V39" s="24">
        <f>SUM(O39:Q39)/3</f>
        <v>14433333333.333334</v>
      </c>
      <c r="X39" s="26">
        <f>_xlfn.STDEV.P(L39:N39)</f>
        <v>309120616.51652348</v>
      </c>
      <c r="Y39" s="24">
        <f>_xlfn.STDEV.P(F39:H39)</f>
        <v>1423610433.6041749</v>
      </c>
    </row>
    <row r="40" spans="1:25" x14ac:dyDescent="0.25">
      <c r="A40" s="4"/>
      <c r="B40" s="6">
        <v>2</v>
      </c>
      <c r="C40" s="24">
        <f>SUM((Colonies!C40)*(10^7))*20</f>
        <v>3000000000</v>
      </c>
      <c r="D40" s="24">
        <f>SUM((Colonies!D40)*(10^7))*20</f>
        <v>3200000000</v>
      </c>
      <c r="E40" s="26">
        <f>SUM((Colonies!E40)*(10^7))*20</f>
        <v>3200000000</v>
      </c>
      <c r="F40" s="24">
        <f>SUM((Colonies!F40)*(10^7))*20</f>
        <v>15200000000</v>
      </c>
      <c r="G40" s="24">
        <f>SUM((Colonies!G40)*(10^7))*20</f>
        <v>13600000000</v>
      </c>
      <c r="H40" s="26">
        <f>SUM((Colonies!H40)*(10^7))*20</f>
        <v>12800000000</v>
      </c>
      <c r="I40" s="24">
        <f>SUM((Colonies!I40)*(10^7))*20</f>
        <v>2800000000</v>
      </c>
      <c r="J40" s="24">
        <f>SUM((Colonies!J40)*(10^7))*20</f>
        <v>2800000000</v>
      </c>
      <c r="K40" s="26">
        <f>SUM((Colonies!K40)*(10^7))*20</f>
        <v>4000000000</v>
      </c>
      <c r="L40" s="24">
        <f>SUM((Colonies!L40)*(10^7))*20</f>
        <v>2900000000</v>
      </c>
      <c r="M40" s="24">
        <f>SUM((Colonies!M40)*(10^7))*20</f>
        <v>3000000000</v>
      </c>
      <c r="N40" s="26">
        <f>SUM((Colonies!N40)*(10^7))*20</f>
        <v>3600000000</v>
      </c>
      <c r="O40" s="24">
        <f t="shared" ref="O40:O45" si="32">SUM(F40+L40)</f>
        <v>18100000000</v>
      </c>
      <c r="P40" s="24">
        <f t="shared" si="31"/>
        <v>16600000000</v>
      </c>
      <c r="Q40" s="26">
        <f t="shared" ref="Q40:Q45" si="33">SUM(H40+N40)</f>
        <v>16400000000</v>
      </c>
      <c r="R40" s="14" t="s">
        <v>13</v>
      </c>
      <c r="S40" s="14">
        <v>7</v>
      </c>
      <c r="T40" s="26">
        <f t="shared" ref="T40:T45" si="34">SUM(L40:N40)/3</f>
        <v>3166666666.6666665</v>
      </c>
      <c r="U40" s="26">
        <f t="shared" ref="U40:U45" si="35">SUM(F40:H40)/3</f>
        <v>13866666666.666666</v>
      </c>
      <c r="V40" s="24">
        <f t="shared" ref="V40:V45" si="36">SUM(O40:Q40)/3</f>
        <v>17033333333.333334</v>
      </c>
      <c r="X40" s="26">
        <f t="shared" ref="X40:X45" si="37">_xlfn.STDEV.P(L40:N40)</f>
        <v>309120616.51652348</v>
      </c>
      <c r="Y40" s="24">
        <f t="shared" ref="Y40:Y45" si="38">_xlfn.STDEV.P(F40:H40)</f>
        <v>997775303.1397177</v>
      </c>
    </row>
    <row r="41" spans="1:25" x14ac:dyDescent="0.25">
      <c r="A41" s="4"/>
      <c r="B41" s="6">
        <v>3</v>
      </c>
      <c r="C41" s="24">
        <f>SUM((Colonies!C41)*(10^7))*20</f>
        <v>600000000</v>
      </c>
      <c r="D41" s="24">
        <f>SUM((Colonies!D41)*(10^7))*20</f>
        <v>200000000</v>
      </c>
      <c r="E41" s="26">
        <f>SUM((Colonies!E41)*(10^7))*20</f>
        <v>600000000</v>
      </c>
      <c r="F41" s="24">
        <f>SUM((Colonies!F41)*(10^7))*20</f>
        <v>9800000000</v>
      </c>
      <c r="G41" s="24">
        <f>SUM((Colonies!G41)*(10^7))*20</f>
        <v>9200000000</v>
      </c>
      <c r="H41" s="26">
        <f>SUM((Colonies!H41)*(10^7))*20</f>
        <v>11600000000</v>
      </c>
      <c r="I41" s="24">
        <f>SUM((Colonies!I41)*(10^7))*20</f>
        <v>1600000000</v>
      </c>
      <c r="J41" s="24">
        <f>SUM((Colonies!J41)*(10^7))*20</f>
        <v>200000000</v>
      </c>
      <c r="K41" s="26">
        <f>SUM((Colonies!K41)*(10^7))*20</f>
        <v>1000000000</v>
      </c>
      <c r="L41" s="24">
        <f>SUM((Colonies!L41)*(10^7))*20</f>
        <v>1100000000</v>
      </c>
      <c r="M41" s="24">
        <f>SUM((Colonies!M41)*(10^7))*20</f>
        <v>200000000</v>
      </c>
      <c r="N41" s="26">
        <f>SUM((Colonies!N41)*(10^7))*20</f>
        <v>800000000</v>
      </c>
      <c r="O41" s="24">
        <f t="shared" si="32"/>
        <v>10900000000</v>
      </c>
      <c r="P41" s="24">
        <f t="shared" si="31"/>
        <v>9400000000</v>
      </c>
      <c r="Q41" s="26">
        <f t="shared" si="33"/>
        <v>12400000000</v>
      </c>
      <c r="R41" s="14" t="s">
        <v>13</v>
      </c>
      <c r="S41" s="14">
        <v>7</v>
      </c>
      <c r="T41" s="26">
        <f t="shared" si="34"/>
        <v>700000000</v>
      </c>
      <c r="U41" s="26">
        <f t="shared" si="35"/>
        <v>10200000000</v>
      </c>
      <c r="V41" s="24">
        <f t="shared" si="36"/>
        <v>10900000000</v>
      </c>
      <c r="X41" s="26">
        <f t="shared" si="37"/>
        <v>374165738.67739415</v>
      </c>
      <c r="Y41" s="24">
        <f t="shared" si="38"/>
        <v>1019803902.718557</v>
      </c>
    </row>
    <row r="42" spans="1:25" x14ac:dyDescent="0.25">
      <c r="A42" s="4"/>
      <c r="B42" s="6">
        <v>4</v>
      </c>
      <c r="C42" s="24">
        <f>SUM((Colonies!C42)*(10^6))*20</f>
        <v>40000000</v>
      </c>
      <c r="D42" s="24">
        <f>SUM((Colonies!D42)*(10^6))*20</f>
        <v>180000000</v>
      </c>
      <c r="E42" s="26">
        <f>SUM((Colonies!E42)*(10^6))*20</f>
        <v>240000000</v>
      </c>
      <c r="F42" s="24">
        <f>SUM((Colonies!F42)*(10^6))*20</f>
        <v>2160000000</v>
      </c>
      <c r="G42" s="24">
        <f>SUM((Colonies!G42)*(10^6))*20</f>
        <v>2360000000</v>
      </c>
      <c r="H42" s="26">
        <f>SUM((Colonies!H42)*(10^6))*20</f>
        <v>1860000000</v>
      </c>
      <c r="I42" s="24">
        <f>SUM((Colonies!I42)*(10^6))*20</f>
        <v>200000000</v>
      </c>
      <c r="J42" s="24">
        <f>SUM((Colonies!J42)*(10^6))*20</f>
        <v>140000000</v>
      </c>
      <c r="K42" s="26">
        <f>SUM((Colonies!K42)*(10^6))*20</f>
        <v>280000000</v>
      </c>
      <c r="L42" s="24">
        <f>SUM((Colonies!L42)*(10^6))*20</f>
        <v>120000000</v>
      </c>
      <c r="M42" s="24">
        <f>SUM((Colonies!M42)*(10^6))*20</f>
        <v>160000000</v>
      </c>
      <c r="N42" s="26">
        <f>SUM((Colonies!N42)*(10^6))*20</f>
        <v>260000000</v>
      </c>
      <c r="O42" s="24">
        <f t="shared" si="32"/>
        <v>2280000000</v>
      </c>
      <c r="P42" s="24">
        <f t="shared" si="31"/>
        <v>2520000000</v>
      </c>
      <c r="Q42" s="26">
        <f t="shared" si="33"/>
        <v>2120000000</v>
      </c>
      <c r="R42" s="14" t="s">
        <v>13</v>
      </c>
      <c r="S42" s="14">
        <v>6</v>
      </c>
      <c r="T42" s="26">
        <f t="shared" si="34"/>
        <v>180000000</v>
      </c>
      <c r="U42" s="26">
        <f t="shared" si="35"/>
        <v>2126666666.6666667</v>
      </c>
      <c r="V42" s="24">
        <f t="shared" si="36"/>
        <v>2306666666.6666665</v>
      </c>
      <c r="X42" s="26">
        <f t="shared" si="37"/>
        <v>58878405.775518976</v>
      </c>
      <c r="Y42" s="24">
        <f t="shared" si="38"/>
        <v>205480466.76563254</v>
      </c>
    </row>
    <row r="43" spans="1:25" x14ac:dyDescent="0.25">
      <c r="A43" s="4"/>
      <c r="B43" s="6">
        <v>5</v>
      </c>
      <c r="C43" s="24">
        <f>SUM((Colonies!C43)*(10^6))*20</f>
        <v>100000000</v>
      </c>
      <c r="D43" s="24">
        <f>SUM((Colonies!D43)*(10^6))*20</f>
        <v>40000000</v>
      </c>
      <c r="E43" s="26">
        <f>SUM((Colonies!E43)*(10^6))*20</f>
        <v>60000000</v>
      </c>
      <c r="F43" s="24">
        <f>SUM((Colonies!F43)*(10^6))*20</f>
        <v>1660000000</v>
      </c>
      <c r="G43" s="24">
        <f>SUM((Colonies!G43)*(10^6))*20</f>
        <v>1480000000</v>
      </c>
      <c r="H43" s="26">
        <f>SUM((Colonies!H43)*(10^6))*20</f>
        <v>1640000000</v>
      </c>
      <c r="I43" s="24">
        <f>SUM((Colonies!I43)*(10^6))*20</f>
        <v>100000000</v>
      </c>
      <c r="J43" s="24">
        <f>SUM((Colonies!J43)*(10^6))*20</f>
        <v>140000000</v>
      </c>
      <c r="K43" s="26">
        <f>SUM((Colonies!K43)*(10^6))*20</f>
        <v>140000000</v>
      </c>
      <c r="L43" s="24">
        <f>SUM((Colonies!L43)*(10^6))*20</f>
        <v>100000000</v>
      </c>
      <c r="M43" s="24">
        <f>SUM((Colonies!M43)*(10^6))*20</f>
        <v>90000000</v>
      </c>
      <c r="N43" s="26">
        <f>SUM((Colonies!N43)*(10^6))*20</f>
        <v>100000000</v>
      </c>
      <c r="O43" s="24">
        <f t="shared" si="32"/>
        <v>1760000000</v>
      </c>
      <c r="P43" s="24">
        <f t="shared" si="31"/>
        <v>1570000000</v>
      </c>
      <c r="Q43" s="26">
        <f t="shared" si="33"/>
        <v>1740000000</v>
      </c>
      <c r="R43" s="14" t="s">
        <v>13</v>
      </c>
      <c r="S43" s="14">
        <v>6</v>
      </c>
      <c r="T43" s="26">
        <f t="shared" si="34"/>
        <v>96666666.666666672</v>
      </c>
      <c r="U43" s="26">
        <f t="shared" si="35"/>
        <v>1593333333.3333333</v>
      </c>
      <c r="V43" s="24">
        <f t="shared" si="36"/>
        <v>1690000000</v>
      </c>
      <c r="X43" s="26">
        <f t="shared" si="37"/>
        <v>4714045.207910317</v>
      </c>
      <c r="Y43" s="24">
        <f t="shared" si="38"/>
        <v>80553639.823963806</v>
      </c>
    </row>
    <row r="44" spans="1:25" x14ac:dyDescent="0.25">
      <c r="A44" s="4"/>
      <c r="B44" s="6">
        <v>6</v>
      </c>
      <c r="C44" s="24">
        <f>SUM((Colonies!C44)*(10^5))*20</f>
        <v>48000000</v>
      </c>
      <c r="D44" s="24">
        <f>SUM((Colonies!D44)*(10^5))*20</f>
        <v>40000000</v>
      </c>
      <c r="E44" s="26">
        <f>SUM((Colonies!E44)*(10^5))*20</f>
        <v>50000000</v>
      </c>
      <c r="F44" s="24">
        <f>SUM((Colonies!F44)*(10^5))*20</f>
        <v>246000000</v>
      </c>
      <c r="G44" s="24">
        <f>SUM((Colonies!G44)*(10^5))*20</f>
        <v>404000000</v>
      </c>
      <c r="H44" s="26">
        <f>SUM((Colonies!H44)*(10^5))*20</f>
        <v>420000000</v>
      </c>
      <c r="I44" s="24">
        <f>SUM((Colonies!I44)*(10^5))*20</f>
        <v>68000000</v>
      </c>
      <c r="J44" s="24">
        <f>SUM((Colonies!J44)*(10^5))*20</f>
        <v>54000000</v>
      </c>
      <c r="K44" s="26">
        <f>SUM((Colonies!K44)*(10^5))*20</f>
        <v>62000000</v>
      </c>
      <c r="L44" s="24">
        <f>SUM((Colonies!L44)*(10^5))*20</f>
        <v>58000000</v>
      </c>
      <c r="M44" s="24">
        <f>SUM((Colonies!M44)*(10^5))*20</f>
        <v>47000000</v>
      </c>
      <c r="N44" s="26">
        <f>SUM((Colonies!N44)*(10^5))*20</f>
        <v>56000000</v>
      </c>
      <c r="O44" s="24">
        <f t="shared" si="32"/>
        <v>304000000</v>
      </c>
      <c r="P44" s="24">
        <f t="shared" si="31"/>
        <v>451000000</v>
      </c>
      <c r="Q44" s="26">
        <f t="shared" si="33"/>
        <v>476000000</v>
      </c>
      <c r="R44" s="14" t="s">
        <v>13</v>
      </c>
      <c r="S44" s="14">
        <v>5</v>
      </c>
      <c r="T44" s="26">
        <f t="shared" si="34"/>
        <v>53666666.666666664</v>
      </c>
      <c r="U44" s="26">
        <f t="shared" si="35"/>
        <v>356666666.66666669</v>
      </c>
      <c r="V44" s="24">
        <f t="shared" si="36"/>
        <v>410333333.33333331</v>
      </c>
      <c r="X44" s="26">
        <f t="shared" si="37"/>
        <v>4784233.3648024416</v>
      </c>
      <c r="Y44" s="24">
        <f t="shared" si="38"/>
        <v>78525296.702541798</v>
      </c>
    </row>
    <row r="45" spans="1:25" x14ac:dyDescent="0.25">
      <c r="A45" s="4"/>
      <c r="B45" s="6">
        <v>7</v>
      </c>
      <c r="C45" s="24">
        <f>SUM((Colonies!C45)*(10^5))*20</f>
        <v>32000000</v>
      </c>
      <c r="D45" s="24">
        <f>SUM((Colonies!D45)*(10^5))*20</f>
        <v>26000000</v>
      </c>
      <c r="E45" s="26">
        <f>SUM((Colonies!E45)*(10^5))*20</f>
        <v>24000000</v>
      </c>
      <c r="F45" s="24">
        <f>SUM((Colonies!F45)*(10^5))*20</f>
        <v>278000000</v>
      </c>
      <c r="G45" s="24">
        <f>SUM((Colonies!G45)*(10^5))*20</f>
        <v>328000000</v>
      </c>
      <c r="H45" s="26">
        <f>SUM((Colonies!H45)*(10^5))*20</f>
        <v>274000000</v>
      </c>
      <c r="I45" s="24">
        <f>SUM((Colonies!I45)*(10^5))*20</f>
        <v>38000000</v>
      </c>
      <c r="J45" s="24">
        <f>SUM((Colonies!J45)*(10^5))*20</f>
        <v>42000000</v>
      </c>
      <c r="K45" s="26">
        <f>SUM((Colonies!K45)*(10^5))*20</f>
        <v>30000000</v>
      </c>
      <c r="L45" s="24">
        <f>SUM((Colonies!L45)*(10^5))*20</f>
        <v>35000000</v>
      </c>
      <c r="M45" s="24">
        <f>SUM((Colonies!M45)*(10^5))*20</f>
        <v>34000000</v>
      </c>
      <c r="N45" s="26">
        <f>SUM((Colonies!N45)*(10^5))*20</f>
        <v>27000000</v>
      </c>
      <c r="O45" s="24">
        <f t="shared" si="32"/>
        <v>313000000</v>
      </c>
      <c r="P45" s="24">
        <f t="shared" si="31"/>
        <v>362000000</v>
      </c>
      <c r="Q45" s="26">
        <f t="shared" si="33"/>
        <v>301000000</v>
      </c>
      <c r="R45" s="14" t="s">
        <v>13</v>
      </c>
      <c r="S45" s="14">
        <v>5</v>
      </c>
      <c r="T45" s="26">
        <f t="shared" si="34"/>
        <v>32000000</v>
      </c>
      <c r="U45" s="26">
        <f t="shared" si="35"/>
        <v>293333333.33333331</v>
      </c>
      <c r="V45" s="24">
        <f t="shared" si="36"/>
        <v>325333333.33333331</v>
      </c>
      <c r="X45" s="26">
        <f t="shared" si="37"/>
        <v>3559026.0840104371</v>
      </c>
      <c r="Y45" s="24">
        <f t="shared" si="38"/>
        <v>24567367.696917705</v>
      </c>
    </row>
    <row r="46" spans="1:25" x14ac:dyDescent="0.25">
      <c r="A46" s="4"/>
      <c r="B46" s="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1"/>
      <c r="S46" s="1"/>
      <c r="T46" s="24"/>
      <c r="U46" s="24"/>
      <c r="V46" s="24"/>
    </row>
    <row r="47" spans="1:25" x14ac:dyDescent="0.25">
      <c r="A47" s="4" t="s">
        <v>19</v>
      </c>
      <c r="B47" s="8" t="s">
        <v>0</v>
      </c>
      <c r="C47" s="40" t="s">
        <v>1</v>
      </c>
      <c r="D47" s="40"/>
      <c r="E47" s="41"/>
      <c r="F47" s="40" t="s">
        <v>2</v>
      </c>
      <c r="G47" s="40"/>
      <c r="H47" s="41"/>
      <c r="I47" s="40" t="s">
        <v>3</v>
      </c>
      <c r="J47" s="40"/>
      <c r="K47" s="41"/>
      <c r="L47" s="40" t="s">
        <v>4</v>
      </c>
      <c r="M47" s="40"/>
      <c r="N47" s="41"/>
      <c r="O47" s="40" t="s">
        <v>5</v>
      </c>
      <c r="P47" s="40"/>
      <c r="Q47" s="41"/>
      <c r="R47" s="35" t="s">
        <v>6</v>
      </c>
      <c r="S47" s="35" t="s">
        <v>7</v>
      </c>
      <c r="T47" s="35" t="s">
        <v>8</v>
      </c>
      <c r="U47" s="35" t="s">
        <v>9</v>
      </c>
      <c r="V47" s="34" t="s">
        <v>10</v>
      </c>
      <c r="X47" s="12" t="s">
        <v>29</v>
      </c>
      <c r="Y47" s="10" t="s">
        <v>31</v>
      </c>
    </row>
    <row r="48" spans="1:25" x14ac:dyDescent="0.25">
      <c r="A48" s="5" t="s">
        <v>26</v>
      </c>
      <c r="B48" s="6">
        <v>1</v>
      </c>
      <c r="C48" s="24">
        <f>SUM((Colonies!C48)*(10^7))*20</f>
        <v>12000000000</v>
      </c>
      <c r="D48" s="24">
        <f>SUM((Colonies!D48)*(10^7))*20</f>
        <v>10600000000</v>
      </c>
      <c r="E48" s="25">
        <f>SUM((Colonies!E48)*(10^7))*20</f>
        <v>12600000000</v>
      </c>
      <c r="F48" s="24">
        <f>SUM((Colonies!F48)*(10^7))*20</f>
        <v>2800000000</v>
      </c>
      <c r="G48" s="24">
        <f>SUM((Colonies!G48)*(10^7))*20</f>
        <v>3800000000</v>
      </c>
      <c r="H48" s="25">
        <f>SUM((Colonies!H48)*(10^7))*20</f>
        <v>1800000000</v>
      </c>
      <c r="I48" s="24">
        <f>SUM((Colonies!I48)*(10^7))*20</f>
        <v>11600000000</v>
      </c>
      <c r="J48" s="24">
        <f>SUM((Colonies!J48)*(10^7))*20</f>
        <v>13000000000</v>
      </c>
      <c r="K48" s="25">
        <f>SUM((Colonies!K48)*(10^7))*20</f>
        <v>11400000000</v>
      </c>
      <c r="L48" s="24">
        <f>SUM((Colonies!L48)*(10^7))*20</f>
        <v>11800000000</v>
      </c>
      <c r="M48" s="24">
        <f>SUM((Colonies!M48)*(10^7))*20</f>
        <v>11800000000</v>
      </c>
      <c r="N48" s="25">
        <f>SUM((Colonies!N48)*(10^7))*20</f>
        <v>12000000000</v>
      </c>
      <c r="O48" s="24">
        <f>SUM(F48+L48)</f>
        <v>14600000000</v>
      </c>
      <c r="P48" s="24">
        <f t="shared" ref="P48:P54" si="39">SUM(G48+M48)</f>
        <v>15600000000</v>
      </c>
      <c r="Q48" s="25">
        <f>SUM(H48+N48)</f>
        <v>13800000000</v>
      </c>
      <c r="R48" s="17" t="s">
        <v>13</v>
      </c>
      <c r="S48" s="17">
        <v>7</v>
      </c>
      <c r="T48" s="25">
        <f>SUM(L48:N48)/3</f>
        <v>11866666666.666666</v>
      </c>
      <c r="U48" s="25">
        <f>SUM(F48:H48)/3</f>
        <v>2800000000</v>
      </c>
      <c r="V48" s="24">
        <f>SUM(O48:Q48)/3</f>
        <v>14666666666.666666</v>
      </c>
      <c r="X48" s="26">
        <f>_xlfn.STDEV.P(L48:N48)</f>
        <v>94280904.158206344</v>
      </c>
      <c r="Y48" s="24">
        <f>_xlfn.STDEV.P(F48:H48)</f>
        <v>816496580.92772603</v>
      </c>
    </row>
    <row r="49" spans="1:25" x14ac:dyDescent="0.25">
      <c r="A49" s="4"/>
      <c r="B49" s="6">
        <v>2</v>
      </c>
      <c r="C49" s="24">
        <f>SUM((Colonies!C49)*(10^7))*20</f>
        <v>13400000000</v>
      </c>
      <c r="D49" s="24">
        <f>SUM((Colonies!D49)*(10^7))*20</f>
        <v>15200000000</v>
      </c>
      <c r="E49" s="26">
        <f>SUM((Colonies!E49)*(10^7))*20</f>
        <v>12200000000</v>
      </c>
      <c r="F49" s="24">
        <f>SUM((Colonies!F49)*(10^7))*20</f>
        <v>4200000000</v>
      </c>
      <c r="G49" s="24">
        <f>SUM((Colonies!G49)*(10^7))*20</f>
        <v>2200000000</v>
      </c>
      <c r="H49" s="26">
        <f>SUM((Colonies!H49)*(10^7))*20</f>
        <v>2800000000</v>
      </c>
      <c r="I49" s="24">
        <f>SUM((Colonies!I49)*(10^7))*20</f>
        <v>11600000000</v>
      </c>
      <c r="J49" s="24">
        <f>SUM((Colonies!J49)*(10^7))*20</f>
        <v>12400000000</v>
      </c>
      <c r="K49" s="26">
        <f>SUM((Colonies!K49)*(10^7))*20</f>
        <v>12000000000</v>
      </c>
      <c r="L49" s="24">
        <f>SUM((Colonies!L49)*(10^7))*20</f>
        <v>12500000000</v>
      </c>
      <c r="M49" s="24">
        <f>SUM((Colonies!M49)*(10^7))*20</f>
        <v>13800000000</v>
      </c>
      <c r="N49" s="26">
        <f>SUM((Colonies!N49)*(10^7))*20</f>
        <v>12100000000</v>
      </c>
      <c r="O49" s="24">
        <f t="shared" ref="O49:O54" si="40">SUM(F49+L49)</f>
        <v>16700000000</v>
      </c>
      <c r="P49" s="24">
        <f t="shared" si="39"/>
        <v>16000000000</v>
      </c>
      <c r="Q49" s="26">
        <f t="shared" ref="Q49:Q54" si="41">SUM(H49+N49)</f>
        <v>14900000000</v>
      </c>
      <c r="R49" s="14" t="s">
        <v>13</v>
      </c>
      <c r="S49" s="14">
        <v>7</v>
      </c>
      <c r="T49" s="26">
        <f t="shared" ref="T49:T54" si="42">SUM(L49:N49)/3</f>
        <v>12800000000</v>
      </c>
      <c r="U49" s="26">
        <f t="shared" ref="U49:U54" si="43">SUM(F49:H49)/3</f>
        <v>3066666666.6666665</v>
      </c>
      <c r="V49" s="24">
        <f t="shared" ref="V49:V54" si="44">SUM(O49:Q49)/3</f>
        <v>15866666666.666666</v>
      </c>
      <c r="X49" s="26">
        <f t="shared" ref="X49:X54" si="45">_xlfn.STDEV.P(L49:N49)</f>
        <v>725718035.23590803</v>
      </c>
      <c r="Y49" s="24">
        <f t="shared" ref="Y49:Y54" si="46">_xlfn.STDEV.P(F49:H49)</f>
        <v>837987005.99843562</v>
      </c>
    </row>
    <row r="50" spans="1:25" x14ac:dyDescent="0.25">
      <c r="A50" s="4"/>
      <c r="B50" s="6">
        <v>3</v>
      </c>
      <c r="C50" s="24">
        <f>SUM((Colonies!C50)*(10^7))*20</f>
        <v>2600000000</v>
      </c>
      <c r="D50" s="24">
        <f>SUM((Colonies!D50)*(10^7))*20</f>
        <v>1600000000</v>
      </c>
      <c r="E50" s="26">
        <f>SUM((Colonies!E50)*(10^7))*20</f>
        <v>2200000000</v>
      </c>
      <c r="F50" s="24">
        <f>SUM((Colonies!F50)*(10^7))*20</f>
        <v>1200000000</v>
      </c>
      <c r="G50" s="24">
        <f>SUM((Colonies!G50)*(10^7))*20</f>
        <v>2000000000</v>
      </c>
      <c r="H50" s="26">
        <f>SUM((Colonies!H50)*(10^7))*20</f>
        <v>2000000000</v>
      </c>
      <c r="I50" s="24">
        <f>SUM((Colonies!I50)*(10^7))*20</f>
        <v>3200000000</v>
      </c>
      <c r="J50" s="24">
        <f>SUM((Colonies!J50)*(10^7))*20</f>
        <v>1800000000</v>
      </c>
      <c r="K50" s="26">
        <f>SUM((Colonies!K50)*(10^7))*20</f>
        <v>3200000000</v>
      </c>
      <c r="L50" s="24">
        <f>SUM((Colonies!L50)*(10^7))*20</f>
        <v>2900000000</v>
      </c>
      <c r="M50" s="24">
        <f>SUM((Colonies!M50)*(10^7))*20</f>
        <v>1700000000</v>
      </c>
      <c r="N50" s="26">
        <f>SUM((Colonies!N50)*(10^7))*20</f>
        <v>2700000000</v>
      </c>
      <c r="O50" s="24">
        <f t="shared" si="40"/>
        <v>4100000000</v>
      </c>
      <c r="P50" s="24">
        <f t="shared" si="39"/>
        <v>3700000000</v>
      </c>
      <c r="Q50" s="26">
        <f t="shared" si="41"/>
        <v>4700000000</v>
      </c>
      <c r="R50" s="14" t="s">
        <v>13</v>
      </c>
      <c r="S50" s="14">
        <v>7</v>
      </c>
      <c r="T50" s="26">
        <f t="shared" si="42"/>
        <v>2433333333.3333335</v>
      </c>
      <c r="U50" s="26">
        <f t="shared" si="43"/>
        <v>1733333333.3333333</v>
      </c>
      <c r="V50" s="24">
        <f t="shared" si="44"/>
        <v>4166666666.6666665</v>
      </c>
      <c r="X50" s="26">
        <f t="shared" si="45"/>
        <v>524933858.26745409</v>
      </c>
      <c r="Y50" s="24">
        <f t="shared" si="46"/>
        <v>377123616.63282537</v>
      </c>
    </row>
    <row r="51" spans="1:25" x14ac:dyDescent="0.25">
      <c r="A51" s="4"/>
      <c r="B51" s="6">
        <v>4</v>
      </c>
      <c r="C51" s="24">
        <f>SUM((Colonies!C51)*(10^6))*20</f>
        <v>1220000000</v>
      </c>
      <c r="D51" s="24">
        <f>SUM((Colonies!D51)*(10^6))*20</f>
        <v>1520000000</v>
      </c>
      <c r="E51" s="26">
        <f>SUM((Colonies!E51)*(10^6))*20</f>
        <v>1660000000</v>
      </c>
      <c r="F51" s="24">
        <f>SUM((Colonies!F51)*(10^6))*20</f>
        <v>1040000000</v>
      </c>
      <c r="G51" s="24">
        <f>SUM((Colonies!G51)*(10^6))*20</f>
        <v>1140000000</v>
      </c>
      <c r="H51" s="26">
        <f>SUM((Colonies!H51)*(10^6))*20</f>
        <v>1020000000</v>
      </c>
      <c r="I51" s="24">
        <f>SUM((Colonies!I51)*(10^6))*20</f>
        <v>1400000000</v>
      </c>
      <c r="J51" s="24">
        <f>SUM((Colonies!J51)*(10^6))*20</f>
        <v>1400000000</v>
      </c>
      <c r="K51" s="26">
        <f>SUM((Colonies!K51)*(10^6))*20</f>
        <v>1240000000</v>
      </c>
      <c r="L51" s="24">
        <f>SUM((Colonies!L51)*(10^6))*20</f>
        <v>1310000000</v>
      </c>
      <c r="M51" s="24">
        <f>SUM((Colonies!M51)*(10^6))*20</f>
        <v>1460000000</v>
      </c>
      <c r="N51" s="26">
        <f>SUM((Colonies!N51)*(10^6))*20</f>
        <v>1450000000</v>
      </c>
      <c r="O51" s="24">
        <f t="shared" si="40"/>
        <v>2350000000</v>
      </c>
      <c r="P51" s="24">
        <f t="shared" si="39"/>
        <v>2600000000</v>
      </c>
      <c r="Q51" s="26">
        <f t="shared" si="41"/>
        <v>2470000000</v>
      </c>
      <c r="R51" s="14" t="s">
        <v>13</v>
      </c>
      <c r="S51" s="14">
        <v>6</v>
      </c>
      <c r="T51" s="26">
        <f t="shared" si="42"/>
        <v>1406666666.6666667</v>
      </c>
      <c r="U51" s="26">
        <f t="shared" si="43"/>
        <v>1066666666.6666666</v>
      </c>
      <c r="V51" s="24">
        <f t="shared" si="44"/>
        <v>2473333333.3333335</v>
      </c>
      <c r="X51" s="26">
        <f t="shared" si="45"/>
        <v>68475461.947247118</v>
      </c>
      <c r="Y51" s="24">
        <f t="shared" si="46"/>
        <v>52493385.826745406</v>
      </c>
    </row>
    <row r="52" spans="1:25" x14ac:dyDescent="0.25">
      <c r="A52" s="4"/>
      <c r="B52" s="6">
        <v>5</v>
      </c>
      <c r="C52" s="24">
        <f>SUM((Colonies!C52)*(10^6))*20</f>
        <v>100000000</v>
      </c>
      <c r="D52" s="24">
        <f>SUM((Colonies!D52)*(10^6))*20</f>
        <v>140000000</v>
      </c>
      <c r="E52" s="26">
        <f>SUM((Colonies!E52)*(10^6))*20</f>
        <v>200000000</v>
      </c>
      <c r="F52" s="24">
        <f>SUM((Colonies!F52)*(10^6))*20</f>
        <v>560000000</v>
      </c>
      <c r="G52" s="24">
        <f>SUM((Colonies!G52)*(10^6))*20</f>
        <v>540000000</v>
      </c>
      <c r="H52" s="26">
        <f>SUM((Colonies!H52)*(10^6))*20</f>
        <v>480000000</v>
      </c>
      <c r="I52" s="24">
        <f>SUM((Colonies!I52)*(10^6))*20</f>
        <v>220000000</v>
      </c>
      <c r="J52" s="24">
        <f>SUM((Colonies!J52)*(10^6))*20</f>
        <v>140000000</v>
      </c>
      <c r="K52" s="26">
        <f>SUM((Colonies!K52)*(10^6))*20</f>
        <v>180000000</v>
      </c>
      <c r="L52" s="24">
        <f>SUM((Colonies!L52)*(10^6))*20</f>
        <v>160000000</v>
      </c>
      <c r="M52" s="24">
        <f>SUM((Colonies!M52)*(10^6))*20</f>
        <v>140000000</v>
      </c>
      <c r="N52" s="26">
        <f>SUM((Colonies!N52)*(10^6))*20</f>
        <v>190000000</v>
      </c>
      <c r="O52" s="24">
        <f t="shared" si="40"/>
        <v>720000000</v>
      </c>
      <c r="P52" s="24">
        <f t="shared" si="39"/>
        <v>680000000</v>
      </c>
      <c r="Q52" s="26">
        <f t="shared" si="41"/>
        <v>670000000</v>
      </c>
      <c r="R52" s="14" t="s">
        <v>13</v>
      </c>
      <c r="S52" s="14">
        <v>6</v>
      </c>
      <c r="T52" s="26">
        <f t="shared" si="42"/>
        <v>163333333.33333334</v>
      </c>
      <c r="U52" s="26">
        <f t="shared" si="43"/>
        <v>526666666.66666669</v>
      </c>
      <c r="V52" s="24">
        <f t="shared" si="44"/>
        <v>690000000</v>
      </c>
      <c r="X52" s="26">
        <f t="shared" si="45"/>
        <v>20548046.676563255</v>
      </c>
      <c r="Y52" s="24">
        <f t="shared" si="46"/>
        <v>33993463.423951901</v>
      </c>
    </row>
    <row r="53" spans="1:25" x14ac:dyDescent="0.25">
      <c r="A53" s="4"/>
      <c r="B53" s="6">
        <v>6</v>
      </c>
      <c r="C53" s="24">
        <f>SUM((Colonies!C53)*(10^5))*20</f>
        <v>26000000</v>
      </c>
      <c r="D53" s="24">
        <f>SUM((Colonies!D53)*(10^5))*20</f>
        <v>18000000</v>
      </c>
      <c r="E53" s="26">
        <f>SUM((Colonies!E53)*(10^5))*20</f>
        <v>32000000</v>
      </c>
      <c r="F53" s="24">
        <f>SUM((Colonies!F53)*(10^5))*20</f>
        <v>312000000</v>
      </c>
      <c r="G53" s="24">
        <f>SUM((Colonies!G53)*(10^5))*20</f>
        <v>326000000</v>
      </c>
      <c r="H53" s="26">
        <f>SUM((Colonies!H53)*(10^5))*20</f>
        <v>256000000</v>
      </c>
      <c r="I53" s="24">
        <f>SUM((Colonies!I53)*(10^5))*20</f>
        <v>52000000</v>
      </c>
      <c r="J53" s="24">
        <f>SUM((Colonies!J53)*(10^5))*20</f>
        <v>34000000</v>
      </c>
      <c r="K53" s="26">
        <f>SUM((Colonies!K53)*(10^5))*20</f>
        <v>44000000</v>
      </c>
      <c r="L53" s="24">
        <f>SUM((Colonies!L53)*(10^5))*20</f>
        <v>39000000</v>
      </c>
      <c r="M53" s="24">
        <f>SUM((Colonies!M53)*(10^5))*20</f>
        <v>26000000</v>
      </c>
      <c r="N53" s="26">
        <f>SUM((Colonies!N53)*(10^5))*20</f>
        <v>38000000</v>
      </c>
      <c r="O53" s="24">
        <f t="shared" si="40"/>
        <v>351000000</v>
      </c>
      <c r="P53" s="24">
        <f t="shared" si="39"/>
        <v>352000000</v>
      </c>
      <c r="Q53" s="26">
        <f t="shared" si="41"/>
        <v>294000000</v>
      </c>
      <c r="R53" s="14" t="s">
        <v>13</v>
      </c>
      <c r="S53" s="14">
        <v>5</v>
      </c>
      <c r="T53" s="26">
        <f t="shared" si="42"/>
        <v>34333333.333333336</v>
      </c>
      <c r="U53" s="26">
        <f t="shared" si="43"/>
        <v>298000000</v>
      </c>
      <c r="V53" s="24">
        <f t="shared" si="44"/>
        <v>332333333.33333331</v>
      </c>
      <c r="X53" s="26">
        <f t="shared" si="45"/>
        <v>5906681.7155564502</v>
      </c>
      <c r="Y53" s="24">
        <f t="shared" si="46"/>
        <v>30243456.592570014</v>
      </c>
    </row>
    <row r="54" spans="1:25" x14ac:dyDescent="0.25">
      <c r="A54" s="4"/>
      <c r="B54" s="6">
        <v>7</v>
      </c>
      <c r="C54" s="24">
        <f>SUM((Colonies!C54)*(10^5))*20</f>
        <v>14000000</v>
      </c>
      <c r="D54" s="24">
        <f>SUM((Colonies!D54)*(10^5))*20</f>
        <v>8000000</v>
      </c>
      <c r="E54" s="26">
        <f>SUM((Colonies!E54)*(10^5))*20</f>
        <v>12000000</v>
      </c>
      <c r="F54" s="24">
        <f>SUM((Colonies!F54)*(10^5))*20</f>
        <v>154000000</v>
      </c>
      <c r="G54" s="24">
        <f>SUM((Colonies!G54)*(10^5))*20</f>
        <v>140000000</v>
      </c>
      <c r="H54" s="26">
        <f>SUM((Colonies!H54)*(10^5))*20</f>
        <v>134000000</v>
      </c>
      <c r="I54" s="24">
        <f>SUM((Colonies!I54)*(10^5))*20</f>
        <v>30000000</v>
      </c>
      <c r="J54" s="24">
        <f>SUM((Colonies!J54)*(10^5))*20</f>
        <v>14000000</v>
      </c>
      <c r="K54" s="26">
        <f>SUM((Colonies!K54)*(10^5))*20</f>
        <v>18000000</v>
      </c>
      <c r="L54" s="24">
        <f>SUM((Colonies!L54)*(10^5))*20</f>
        <v>22000000</v>
      </c>
      <c r="M54" s="24">
        <f>SUM((Colonies!M54)*(10^5))*20</f>
        <v>11000000</v>
      </c>
      <c r="N54" s="26">
        <f>SUM((Colonies!N54)*(10^5))*20</f>
        <v>15000000</v>
      </c>
      <c r="O54" s="24">
        <f t="shared" si="40"/>
        <v>176000000</v>
      </c>
      <c r="P54" s="24">
        <f t="shared" si="39"/>
        <v>151000000</v>
      </c>
      <c r="Q54" s="26">
        <f t="shared" si="41"/>
        <v>149000000</v>
      </c>
      <c r="R54" s="14" t="s">
        <v>13</v>
      </c>
      <c r="S54" s="14">
        <v>5</v>
      </c>
      <c r="T54" s="26">
        <f t="shared" si="42"/>
        <v>16000000</v>
      </c>
      <c r="U54" s="26">
        <f t="shared" si="43"/>
        <v>142666666.66666666</v>
      </c>
      <c r="V54" s="24">
        <f t="shared" si="44"/>
        <v>158666666.66666666</v>
      </c>
      <c r="X54" s="26">
        <f t="shared" si="45"/>
        <v>4546060.5656619519</v>
      </c>
      <c r="Y54" s="24">
        <f t="shared" si="46"/>
        <v>8379870.0599843571</v>
      </c>
    </row>
    <row r="55" spans="1:25" x14ac:dyDescent="0.25">
      <c r="A55" s="4"/>
      <c r="B55" s="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1"/>
      <c r="S55" s="1"/>
      <c r="T55" s="24"/>
      <c r="U55" s="24"/>
      <c r="V55" s="24"/>
    </row>
    <row r="56" spans="1:25" x14ac:dyDescent="0.25">
      <c r="A56" s="4" t="s">
        <v>20</v>
      </c>
      <c r="B56" s="8" t="s">
        <v>0</v>
      </c>
      <c r="C56" s="40" t="s">
        <v>1</v>
      </c>
      <c r="D56" s="40"/>
      <c r="E56" s="41"/>
      <c r="F56" s="40" t="s">
        <v>2</v>
      </c>
      <c r="G56" s="40"/>
      <c r="H56" s="41"/>
      <c r="I56" s="40" t="s">
        <v>3</v>
      </c>
      <c r="J56" s="40"/>
      <c r="K56" s="41"/>
      <c r="L56" s="40" t="s">
        <v>4</v>
      </c>
      <c r="M56" s="40"/>
      <c r="N56" s="41"/>
      <c r="O56" s="40" t="s">
        <v>5</v>
      </c>
      <c r="P56" s="40"/>
      <c r="Q56" s="41"/>
      <c r="R56" s="35" t="s">
        <v>6</v>
      </c>
      <c r="S56" s="35" t="s">
        <v>7</v>
      </c>
      <c r="T56" s="35" t="s">
        <v>8</v>
      </c>
      <c r="U56" s="35" t="s">
        <v>9</v>
      </c>
      <c r="V56" s="34" t="s">
        <v>10</v>
      </c>
      <c r="X56" s="12" t="s">
        <v>29</v>
      </c>
      <c r="Y56" s="10" t="s">
        <v>31</v>
      </c>
    </row>
    <row r="57" spans="1:25" x14ac:dyDescent="0.25">
      <c r="A57" s="5" t="s">
        <v>27</v>
      </c>
      <c r="B57" s="6">
        <v>1</v>
      </c>
      <c r="C57" s="24">
        <f>SUM((Colonies!C57)*(10^7))*20</f>
        <v>600000000</v>
      </c>
      <c r="D57" s="24">
        <f>SUM((Colonies!D57)*(10^7))*20</f>
        <v>1000000000</v>
      </c>
      <c r="E57" s="25">
        <f>SUM((Colonies!E57)*(10^7))*20</f>
        <v>400000000</v>
      </c>
      <c r="F57" s="24">
        <f>SUM((Colonies!F57)*(10^7))*20</f>
        <v>15400000000</v>
      </c>
      <c r="G57" s="24">
        <f>SUM((Colonies!G57)*(10^7))*20</f>
        <v>14800000000</v>
      </c>
      <c r="H57" s="25">
        <f>SUM((Colonies!H57)*(10^7))*20</f>
        <v>15200000000</v>
      </c>
      <c r="I57" s="24">
        <f>SUM((Colonies!I57)*(10^7))*20</f>
        <v>600000000</v>
      </c>
      <c r="J57" s="24">
        <f>SUM((Colonies!J57)*(10^7))*20</f>
        <v>600000000</v>
      </c>
      <c r="K57" s="25">
        <f>SUM((Colonies!K57)*(10^7))*20</f>
        <v>800000000</v>
      </c>
      <c r="L57" s="24">
        <f>SUM((Colonies!L57)*(10^7))*20</f>
        <v>600000000</v>
      </c>
      <c r="M57" s="24">
        <f>SUM((Colonies!M57)*(10^7))*20</f>
        <v>800000000</v>
      </c>
      <c r="N57" s="25">
        <f>SUM((Colonies!N57)*(10^7))*20</f>
        <v>600000000</v>
      </c>
      <c r="O57" s="24">
        <f>SUM(F57+L57)</f>
        <v>16000000000</v>
      </c>
      <c r="P57" s="24">
        <f t="shared" ref="P57:P63" si="47">SUM(G57+M57)</f>
        <v>15600000000</v>
      </c>
      <c r="Q57" s="25">
        <f>SUM(H57+N57)</f>
        <v>15800000000</v>
      </c>
      <c r="R57" s="17" t="s">
        <v>13</v>
      </c>
      <c r="S57" s="17">
        <v>7</v>
      </c>
      <c r="T57" s="25">
        <f>SUM(L57:N57)/3</f>
        <v>666666666.66666663</v>
      </c>
      <c r="U57" s="25">
        <f>SUM(F57:H57)/3</f>
        <v>15133333333.333334</v>
      </c>
      <c r="V57" s="24">
        <f>SUM(O57:Q57)/3</f>
        <v>15800000000</v>
      </c>
      <c r="X57" s="26">
        <f>_xlfn.STDEV.P(L57:N57)</f>
        <v>94280904.158206344</v>
      </c>
      <c r="Y57" s="24">
        <f>_xlfn.STDEV.P(F57:H57)</f>
        <v>249443825.78492942</v>
      </c>
    </row>
    <row r="58" spans="1:25" x14ac:dyDescent="0.25">
      <c r="B58" s="6">
        <v>2</v>
      </c>
      <c r="C58" s="24">
        <f>SUM((Colonies!C58)*(10^7))*20</f>
        <v>1000000000</v>
      </c>
      <c r="D58" s="24">
        <f>SUM((Colonies!D58)*(10^7))*20</f>
        <v>1600000000</v>
      </c>
      <c r="E58" s="26">
        <f>SUM((Colonies!E58)*(10^7))*20</f>
        <v>1000000000</v>
      </c>
      <c r="F58" s="24">
        <f>SUM((Colonies!F58)*(10^7))*20</f>
        <v>15200000000</v>
      </c>
      <c r="G58" s="24">
        <f>SUM((Colonies!G58)*(10^7))*20</f>
        <v>13000000000</v>
      </c>
      <c r="H58" s="26">
        <f>SUM((Colonies!H58)*(10^7))*20</f>
        <v>12600000000</v>
      </c>
      <c r="I58" s="24">
        <f>SUM((Colonies!I58)*(10^7))*20</f>
        <v>400000000</v>
      </c>
      <c r="J58" s="24">
        <f>SUM((Colonies!J58)*(10^7))*20</f>
        <v>1000000000</v>
      </c>
      <c r="K58" s="26">
        <f>SUM((Colonies!K58)*(10^7))*20</f>
        <v>800000000</v>
      </c>
      <c r="L58" s="24">
        <f>SUM((Colonies!L58)*(10^7))*20</f>
        <v>700000000</v>
      </c>
      <c r="M58" s="24">
        <f>SUM((Colonies!M58)*(10^7))*20</f>
        <v>1300000000</v>
      </c>
      <c r="N58" s="26">
        <f>SUM((Colonies!N58)*(10^7))*20</f>
        <v>900000000</v>
      </c>
      <c r="O58" s="24">
        <f t="shared" ref="O58:O63" si="48">SUM(F58+L58)</f>
        <v>15900000000</v>
      </c>
      <c r="P58" s="24">
        <f t="shared" si="47"/>
        <v>14300000000</v>
      </c>
      <c r="Q58" s="26">
        <f t="shared" ref="Q58:Q63" si="49">SUM(H58+N58)</f>
        <v>13500000000</v>
      </c>
      <c r="R58" s="14" t="s">
        <v>13</v>
      </c>
      <c r="S58" s="14">
        <v>7</v>
      </c>
      <c r="T58" s="26">
        <f t="shared" ref="T58:T63" si="50">SUM(L58:N58)/3</f>
        <v>966666666.66666663</v>
      </c>
      <c r="U58" s="26">
        <f t="shared" ref="U58:U63" si="51">SUM(F58:H58)/3</f>
        <v>13600000000</v>
      </c>
      <c r="V58" s="24">
        <f t="shared" ref="V58:V63" si="52">SUM(O58:Q58)/3</f>
        <v>14566666666.666666</v>
      </c>
      <c r="X58" s="26">
        <f t="shared" ref="X58:X63" si="53">_xlfn.STDEV.P(L58:N58)</f>
        <v>249443825.78492942</v>
      </c>
      <c r="Y58" s="24">
        <f t="shared" ref="Y58:Y63" si="54">_xlfn.STDEV.P(F58:H58)</f>
        <v>1143095213.2988164</v>
      </c>
    </row>
    <row r="59" spans="1:25" x14ac:dyDescent="0.25">
      <c r="B59" s="6">
        <v>3</v>
      </c>
      <c r="C59" s="24">
        <f>SUM((Colonies!C59)*(10^7))*20</f>
        <v>200000000</v>
      </c>
      <c r="D59" s="24">
        <f>SUM((Colonies!D59)*(10^7))*20</f>
        <v>400000000</v>
      </c>
      <c r="E59" s="26">
        <f>SUM((Colonies!E59)*(10^7))*20</f>
        <v>600000000</v>
      </c>
      <c r="F59" s="24">
        <f>SUM((Colonies!F59)*(10^7))*20</f>
        <v>10800000000</v>
      </c>
      <c r="G59" s="24">
        <f>SUM((Colonies!G59)*(10^7))*20</f>
        <v>11400000000</v>
      </c>
      <c r="H59" s="26">
        <f>SUM((Colonies!H59)*(10^7))*20</f>
        <v>11400000000</v>
      </c>
      <c r="I59" s="24">
        <f>SUM((Colonies!I59)*(10^7))*20</f>
        <v>200000000</v>
      </c>
      <c r="J59" s="24">
        <f>SUM((Colonies!J59)*(10^7))*20</f>
        <v>400000000</v>
      </c>
      <c r="K59" s="26">
        <f>SUM((Colonies!K59)*(10^7))*20</f>
        <v>200000000</v>
      </c>
      <c r="L59" s="24">
        <f>SUM((Colonies!L59)*(10^7))*20</f>
        <v>200000000</v>
      </c>
      <c r="M59" s="24">
        <f>SUM((Colonies!M59)*(10^7))*20</f>
        <v>400000000</v>
      </c>
      <c r="N59" s="26">
        <f>SUM((Colonies!N59)*(10^7))*20</f>
        <v>400000000</v>
      </c>
      <c r="O59" s="24">
        <f t="shared" si="48"/>
        <v>11000000000</v>
      </c>
      <c r="P59" s="24">
        <f t="shared" si="47"/>
        <v>11800000000</v>
      </c>
      <c r="Q59" s="26">
        <f t="shared" si="49"/>
        <v>11800000000</v>
      </c>
      <c r="R59" s="14" t="s">
        <v>13</v>
      </c>
      <c r="S59" s="14">
        <v>7</v>
      </c>
      <c r="T59" s="26">
        <f t="shared" si="50"/>
        <v>333333333.33333331</v>
      </c>
      <c r="U59" s="26">
        <f t="shared" si="51"/>
        <v>11200000000</v>
      </c>
      <c r="V59" s="24">
        <f t="shared" si="52"/>
        <v>11533333333.333334</v>
      </c>
      <c r="X59" s="26">
        <f t="shared" si="53"/>
        <v>94280904.158206344</v>
      </c>
      <c r="Y59" s="24">
        <f t="shared" si="54"/>
        <v>282842712.47461903</v>
      </c>
    </row>
    <row r="60" spans="1:25" x14ac:dyDescent="0.25">
      <c r="B60" s="6">
        <v>4</v>
      </c>
      <c r="C60" s="24">
        <f>SUM((Colonies!C60)*(10^6))*20</f>
        <v>120000000</v>
      </c>
      <c r="D60" s="24">
        <f>SUM((Colonies!D60)*(10^6))*20</f>
        <v>100000000</v>
      </c>
      <c r="E60" s="26">
        <f>SUM((Colonies!E60)*(10^6))*20</f>
        <v>80000000</v>
      </c>
      <c r="F60" s="24">
        <f>SUM((Colonies!F60)*(10^6))*20</f>
        <v>2460000000</v>
      </c>
      <c r="G60" s="24">
        <f>SUM((Colonies!G60)*(10^6))*20</f>
        <v>1620000000</v>
      </c>
      <c r="H60" s="26">
        <f>SUM((Colonies!H60)*(10^6))*20</f>
        <v>2600000000</v>
      </c>
      <c r="I60" s="24">
        <f>SUM((Colonies!I60)*(10^6))*20</f>
        <v>60000000</v>
      </c>
      <c r="J60" s="24">
        <f>SUM((Colonies!J60)*(10^6))*20</f>
        <v>40000000</v>
      </c>
      <c r="K60" s="26">
        <f>SUM((Colonies!K60)*(10^6))*20</f>
        <v>160000000</v>
      </c>
      <c r="L60" s="24">
        <f>SUM((Colonies!L60)*(10^6))*20</f>
        <v>90000000</v>
      </c>
      <c r="M60" s="24">
        <f>SUM((Colonies!M60)*(10^6))*20</f>
        <v>70000000</v>
      </c>
      <c r="N60" s="26">
        <f>SUM((Colonies!N60)*(10^6))*20</f>
        <v>120000000</v>
      </c>
      <c r="O60" s="24">
        <f t="shared" si="48"/>
        <v>2550000000</v>
      </c>
      <c r="P60" s="24">
        <f t="shared" si="47"/>
        <v>1690000000</v>
      </c>
      <c r="Q60" s="26">
        <f t="shared" si="49"/>
        <v>2720000000</v>
      </c>
      <c r="R60" s="14" t="s">
        <v>13</v>
      </c>
      <c r="S60" s="14">
        <v>6</v>
      </c>
      <c r="T60" s="26">
        <f t="shared" si="50"/>
        <v>93333333.333333328</v>
      </c>
      <c r="U60" s="26">
        <f t="shared" si="51"/>
        <v>2226666666.6666665</v>
      </c>
      <c r="V60" s="24">
        <f t="shared" si="52"/>
        <v>2320000000</v>
      </c>
      <c r="X60" s="26">
        <f t="shared" si="53"/>
        <v>20548046.676563255</v>
      </c>
      <c r="Y60" s="24">
        <f t="shared" si="54"/>
        <v>432768863.12313282</v>
      </c>
    </row>
    <row r="61" spans="1:25" x14ac:dyDescent="0.25">
      <c r="B61" s="6">
        <v>5</v>
      </c>
      <c r="C61" s="24">
        <f>SUM((Colonies!C61)*(10^6))*20</f>
        <v>40000000</v>
      </c>
      <c r="D61" s="24">
        <f>SUM((Colonies!D61)*(10^6))*20</f>
        <v>20000000</v>
      </c>
      <c r="E61" s="26">
        <f>SUM((Colonies!E61)*(10^6))*20</f>
        <v>40000000</v>
      </c>
      <c r="F61" s="24">
        <f>SUM((Colonies!F61)*(10^6))*20</f>
        <v>1180000000</v>
      </c>
      <c r="G61" s="24">
        <f>SUM((Colonies!G61)*(10^6))*20</f>
        <v>1080000000</v>
      </c>
      <c r="H61" s="26">
        <f>SUM((Colonies!H61)*(10^6))*20</f>
        <v>1360000000</v>
      </c>
      <c r="I61" s="24">
        <f>SUM((Colonies!I61)*(10^6))*20</f>
        <v>20000000</v>
      </c>
      <c r="J61" s="24">
        <f>SUM((Colonies!J61)*(10^6))*20</f>
        <v>60000000</v>
      </c>
      <c r="K61" s="26">
        <f>SUM((Colonies!K61)*(10^6))*20</f>
        <v>20000000</v>
      </c>
      <c r="L61" s="24">
        <f>SUM((Colonies!L61)*(10^6))*20</f>
        <v>30000000</v>
      </c>
      <c r="M61" s="24">
        <f>SUM((Colonies!M61)*(10^6))*20</f>
        <v>40000000</v>
      </c>
      <c r="N61" s="26">
        <f>SUM((Colonies!N61)*(10^6))*20</f>
        <v>30000000</v>
      </c>
      <c r="O61" s="24">
        <f t="shared" si="48"/>
        <v>1210000000</v>
      </c>
      <c r="P61" s="24">
        <f t="shared" si="47"/>
        <v>1120000000</v>
      </c>
      <c r="Q61" s="26">
        <f t="shared" si="49"/>
        <v>1390000000</v>
      </c>
      <c r="R61" s="14" t="s">
        <v>13</v>
      </c>
      <c r="S61" s="14">
        <v>6</v>
      </c>
      <c r="T61" s="26">
        <f t="shared" si="50"/>
        <v>33333333.333333332</v>
      </c>
      <c r="U61" s="26">
        <f t="shared" si="51"/>
        <v>1206666666.6666667</v>
      </c>
      <c r="V61" s="24">
        <f t="shared" si="52"/>
        <v>1240000000</v>
      </c>
      <c r="X61" s="26">
        <f t="shared" si="53"/>
        <v>4714045.207910317</v>
      </c>
      <c r="Y61" s="24">
        <f t="shared" si="54"/>
        <v>115854314.64655179</v>
      </c>
    </row>
    <row r="62" spans="1:25" x14ac:dyDescent="0.25">
      <c r="B62" s="6">
        <v>6</v>
      </c>
      <c r="C62" s="24">
        <f>SUM((Colonies!C62)*(10^5))*20</f>
        <v>10000000</v>
      </c>
      <c r="D62" s="24">
        <f>SUM((Colonies!D62)*(10^5))*20</f>
        <v>20000000</v>
      </c>
      <c r="E62" s="26">
        <f>SUM((Colonies!E62)*(10^5))*20</f>
        <v>12000000</v>
      </c>
      <c r="F62" s="24">
        <f>SUM((Colonies!F62)*(10^5))*20</f>
        <v>356000000</v>
      </c>
      <c r="G62" s="24">
        <f>SUM((Colonies!G62)*(10^5))*20</f>
        <v>430000000</v>
      </c>
      <c r="H62" s="26">
        <f>SUM((Colonies!H62)*(10^5))*20</f>
        <v>324000000</v>
      </c>
      <c r="I62" s="24">
        <f>SUM((Colonies!I62)*(10^5))*20</f>
        <v>18000000</v>
      </c>
      <c r="J62" s="24">
        <f>SUM((Colonies!J62)*(10^5))*20</f>
        <v>22000000</v>
      </c>
      <c r="K62" s="26">
        <f>SUM((Colonies!K62)*(10^5))*20</f>
        <v>12000000</v>
      </c>
      <c r="L62" s="24">
        <f>SUM((Colonies!L62)*(10^5))*20</f>
        <v>14000000</v>
      </c>
      <c r="M62" s="24">
        <f>SUM((Colonies!M62)*(10^5))*20</f>
        <v>21000000</v>
      </c>
      <c r="N62" s="26">
        <f>SUM((Colonies!N62)*(10^5))*20</f>
        <v>12000000</v>
      </c>
      <c r="O62" s="24">
        <f t="shared" si="48"/>
        <v>370000000</v>
      </c>
      <c r="P62" s="24">
        <f t="shared" si="47"/>
        <v>451000000</v>
      </c>
      <c r="Q62" s="26">
        <f t="shared" si="49"/>
        <v>336000000</v>
      </c>
      <c r="R62" s="14" t="s">
        <v>13</v>
      </c>
      <c r="S62" s="14">
        <v>5</v>
      </c>
      <c r="T62" s="26">
        <f t="shared" si="50"/>
        <v>15666666.666666666</v>
      </c>
      <c r="U62" s="26">
        <f t="shared" si="51"/>
        <v>370000000</v>
      </c>
      <c r="V62" s="24">
        <f t="shared" si="52"/>
        <v>385666666.66666669</v>
      </c>
      <c r="X62" s="26">
        <f t="shared" si="53"/>
        <v>3858612.3009300753</v>
      </c>
      <c r="Y62" s="24">
        <f t="shared" si="54"/>
        <v>44392191.505563982</v>
      </c>
    </row>
    <row r="63" spans="1:25" x14ac:dyDescent="0.25">
      <c r="B63" s="6">
        <v>7</v>
      </c>
      <c r="C63" s="24">
        <f>SUM((Colonies!C63)*(10^5))*20</f>
        <v>6000000</v>
      </c>
      <c r="D63" s="24">
        <f>SUM((Colonies!D63)*(10^5))*20</f>
        <v>4000000</v>
      </c>
      <c r="E63" s="26">
        <f>SUM((Colonies!E63)*(10^5))*20</f>
        <v>8000000</v>
      </c>
      <c r="F63" s="24">
        <f>SUM((Colonies!F63)*(10^5))*20</f>
        <v>210000000</v>
      </c>
      <c r="G63" s="24">
        <f>SUM((Colonies!G63)*(10^5))*20</f>
        <v>232000000</v>
      </c>
      <c r="H63" s="26">
        <f>SUM((Colonies!H63)*(10^5))*20</f>
        <v>190000000</v>
      </c>
      <c r="I63" s="24">
        <f>SUM((Colonies!I63)*(10^5))*20</f>
        <v>10000000</v>
      </c>
      <c r="J63" s="24">
        <f>SUM((Colonies!J63)*(10^5))*20</f>
        <v>6000000</v>
      </c>
      <c r="K63" s="26">
        <f>SUM((Colonies!K63)*(10^5))*20</f>
        <v>4000000</v>
      </c>
      <c r="L63" s="24">
        <f>SUM((Colonies!L63)*(10^5))*20</f>
        <v>8000000</v>
      </c>
      <c r="M63" s="24">
        <f>SUM((Colonies!M63)*(10^5))*20</f>
        <v>5000000</v>
      </c>
      <c r="N63" s="26">
        <f>SUM((Colonies!N63)*(10^5))*20</f>
        <v>6000000</v>
      </c>
      <c r="O63" s="24">
        <f t="shared" si="48"/>
        <v>218000000</v>
      </c>
      <c r="P63" s="24">
        <f t="shared" si="47"/>
        <v>237000000</v>
      </c>
      <c r="Q63" s="26">
        <f t="shared" si="49"/>
        <v>196000000</v>
      </c>
      <c r="R63" s="14" t="s">
        <v>13</v>
      </c>
      <c r="S63" s="14">
        <v>5</v>
      </c>
      <c r="T63" s="26">
        <f t="shared" si="50"/>
        <v>6333333.333333333</v>
      </c>
      <c r="U63" s="26">
        <f t="shared" si="51"/>
        <v>210666666.66666666</v>
      </c>
      <c r="V63" s="24">
        <f t="shared" si="52"/>
        <v>217000000</v>
      </c>
      <c r="X63" s="26">
        <f t="shared" si="53"/>
        <v>1247219.1289246471</v>
      </c>
      <c r="Y63" s="24">
        <f t="shared" si="54"/>
        <v>17152907.107024811</v>
      </c>
    </row>
  </sheetData>
  <mergeCells count="35">
    <mergeCell ref="C56:E56"/>
    <mergeCell ref="F56:H56"/>
    <mergeCell ref="I56:K56"/>
    <mergeCell ref="L56:N56"/>
    <mergeCell ref="O56:Q56"/>
    <mergeCell ref="C38:E38"/>
    <mergeCell ref="F38:H38"/>
    <mergeCell ref="I38:K38"/>
    <mergeCell ref="L38:N38"/>
    <mergeCell ref="O38:Q38"/>
    <mergeCell ref="C47:E47"/>
    <mergeCell ref="F47:H47"/>
    <mergeCell ref="I47:K47"/>
    <mergeCell ref="L47:N47"/>
    <mergeCell ref="O47:Q47"/>
    <mergeCell ref="C20:E20"/>
    <mergeCell ref="F20:H20"/>
    <mergeCell ref="I20:K20"/>
    <mergeCell ref="L20:N20"/>
    <mergeCell ref="O20:Q20"/>
    <mergeCell ref="C29:E29"/>
    <mergeCell ref="F29:H29"/>
    <mergeCell ref="I29:K29"/>
    <mergeCell ref="L29:N29"/>
    <mergeCell ref="O29:Q29"/>
    <mergeCell ref="C2:E2"/>
    <mergeCell ref="F2:H2"/>
    <mergeCell ref="I2:K2"/>
    <mergeCell ref="L2:N2"/>
    <mergeCell ref="O2:Q2"/>
    <mergeCell ref="C11:E11"/>
    <mergeCell ref="F11:H11"/>
    <mergeCell ref="I11:K11"/>
    <mergeCell ref="L11:N11"/>
    <mergeCell ref="O11:Q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51424-4835-49E6-95AD-89C3CF9D5163}">
  <dimension ref="A2:R63"/>
  <sheetViews>
    <sheetView zoomScale="85" zoomScaleNormal="85" workbookViewId="0"/>
  </sheetViews>
  <sheetFormatPr defaultRowHeight="15" x14ac:dyDescent="0.25"/>
  <sheetData>
    <row r="2" spans="1:18" x14ac:dyDescent="0.25">
      <c r="A2" s="4" t="s">
        <v>14</v>
      </c>
      <c r="B2" s="8" t="s">
        <v>0</v>
      </c>
      <c r="C2" s="40" t="s">
        <v>1</v>
      </c>
      <c r="D2" s="40"/>
      <c r="E2" s="41"/>
      <c r="F2" s="40" t="s">
        <v>2</v>
      </c>
      <c r="G2" s="40"/>
      <c r="H2" s="41"/>
      <c r="I2" s="40" t="s">
        <v>3</v>
      </c>
      <c r="J2" s="40"/>
      <c r="K2" s="41"/>
      <c r="L2" s="40" t="s">
        <v>4</v>
      </c>
      <c r="M2" s="40"/>
      <c r="N2" s="41"/>
      <c r="O2" s="42" t="s">
        <v>5</v>
      </c>
      <c r="P2" s="40"/>
      <c r="Q2" s="40"/>
      <c r="R2" s="11"/>
    </row>
    <row r="3" spans="1:18" x14ac:dyDescent="0.25">
      <c r="A3" s="5" t="s">
        <v>21</v>
      </c>
      <c r="B3" s="6">
        <v>1</v>
      </c>
      <c r="C3" s="2">
        <f>LOG10(CFU!C3)</f>
        <v>10.071882007306126</v>
      </c>
      <c r="D3" s="2">
        <f>LOG10(CFU!D3)</f>
        <v>10.056904851336473</v>
      </c>
      <c r="E3" s="27">
        <f>LOG10(CFU!E3)</f>
        <v>10.133538908370218</v>
      </c>
      <c r="F3" s="2" t="e">
        <f>LOG10(CFU!F3)</f>
        <v>#NUM!</v>
      </c>
      <c r="G3" s="2" t="e">
        <f>LOG10(CFU!G3)</f>
        <v>#NUM!</v>
      </c>
      <c r="H3" s="27" t="e">
        <f>LOG10(CFU!H3)</f>
        <v>#NUM!</v>
      </c>
      <c r="I3" s="2">
        <f>LOG10(CFU!I3)</f>
        <v>10.086359830674748</v>
      </c>
      <c r="J3" s="2">
        <f>LOG10(CFU!J3)</f>
        <v>10.093421685162236</v>
      </c>
      <c r="K3" s="27">
        <f>LOG10(CFU!K3)</f>
        <v>10.008600171761918</v>
      </c>
      <c r="L3" s="2">
        <f>LOG10(CFU!L3)</f>
        <v>10.079181246047625</v>
      </c>
      <c r="M3" s="2">
        <f>LOG10(CFU!M3)</f>
        <v>10.075546961392531</v>
      </c>
      <c r="N3" s="27">
        <f>LOG10(CFU!N3)</f>
        <v>10.075546961392531</v>
      </c>
      <c r="O3" s="2">
        <f>LOG10(CFU!O3)</f>
        <v>10.079181246047625</v>
      </c>
      <c r="P3" s="2">
        <f>LOG10(CFU!P3)</f>
        <v>10.075546961392531</v>
      </c>
      <c r="Q3" s="2">
        <f>LOG10(CFU!Q3)</f>
        <v>10.075546961392531</v>
      </c>
      <c r="R3" s="11"/>
    </row>
    <row r="4" spans="1:18" x14ac:dyDescent="0.25">
      <c r="A4" s="4"/>
      <c r="B4" s="6">
        <v>2</v>
      </c>
      <c r="C4" s="2">
        <f>LOG10(CFU!C4)</f>
        <v>10.100370545117563</v>
      </c>
      <c r="D4" s="2">
        <f>LOG10(CFU!D4)</f>
        <v>10.225309281725863</v>
      </c>
      <c r="E4" s="28">
        <f>LOG10(CFU!E4)</f>
        <v>10.107209969647869</v>
      </c>
      <c r="F4" s="2" t="e">
        <f>LOG10(CFU!F4)</f>
        <v>#NUM!</v>
      </c>
      <c r="G4" s="2" t="e">
        <f>LOG10(CFU!G4)</f>
        <v>#NUM!</v>
      </c>
      <c r="H4" s="28" t="e">
        <f>LOG10(CFU!H4)</f>
        <v>#NUM!</v>
      </c>
      <c r="I4" s="2">
        <f>LOG10(CFU!I4)</f>
        <v>10.269512944217917</v>
      </c>
      <c r="J4" s="2">
        <f>LOG10(CFU!J4)</f>
        <v>10.240549248282599</v>
      </c>
      <c r="K4" s="28">
        <f>LOG10(CFU!K4)</f>
        <v>10.27415784926368</v>
      </c>
      <c r="L4" s="2">
        <f>LOG10(CFU!L4)</f>
        <v>10.193124598354462</v>
      </c>
      <c r="M4" s="2">
        <f>LOG10(CFU!M4)</f>
        <v>10.232996110392154</v>
      </c>
      <c r="N4" s="28">
        <f>LOG10(CFU!N4)</f>
        <v>10.198657086954423</v>
      </c>
      <c r="O4" s="2">
        <f>LOG10(CFU!O4)</f>
        <v>10.193124598354462</v>
      </c>
      <c r="P4" s="2">
        <f>LOG10(CFU!P4)</f>
        <v>10.232996110392154</v>
      </c>
      <c r="Q4" s="2">
        <f>LOG10(CFU!Q4)</f>
        <v>10.198657086954423</v>
      </c>
      <c r="R4" s="11"/>
    </row>
    <row r="5" spans="1:18" x14ac:dyDescent="0.25">
      <c r="A5" s="4"/>
      <c r="B5" s="6">
        <v>3</v>
      </c>
      <c r="C5" s="2">
        <f>LOG10(CFU!C5)</f>
        <v>10.056904851336473</v>
      </c>
      <c r="D5" s="2">
        <f>LOG10(CFU!D5)</f>
        <v>10.049218022670182</v>
      </c>
      <c r="E5" s="28">
        <f>LOG10(CFU!E5)</f>
        <v>10.100370545117563</v>
      </c>
      <c r="F5" s="2" t="e">
        <f>LOG10(CFU!F5)</f>
        <v>#NUM!</v>
      </c>
      <c r="G5" s="2" t="e">
        <f>LOG10(CFU!G5)</f>
        <v>#NUM!</v>
      </c>
      <c r="H5" s="28" t="e">
        <f>LOG10(CFU!H5)</f>
        <v>#NUM!</v>
      </c>
      <c r="I5" s="2">
        <f>LOG10(CFU!I5)</f>
        <v>10.100370545117563</v>
      </c>
      <c r="J5" s="2">
        <f>LOG10(CFU!J5)</f>
        <v>10.093421685162236</v>
      </c>
      <c r="K5" s="28">
        <f>LOG10(CFU!K5)</f>
        <v>10.086359830674748</v>
      </c>
      <c r="L5" s="2">
        <f>LOG10(CFU!L5)</f>
        <v>10.079181246047625</v>
      </c>
      <c r="M5" s="2">
        <f>LOG10(CFU!M5)</f>
        <v>10.071882007306126</v>
      </c>
      <c r="N5" s="28">
        <f>LOG10(CFU!N5)</f>
        <v>10.093421685162236</v>
      </c>
      <c r="O5" s="2">
        <f>LOG10(CFU!O5)</f>
        <v>10.079181246047625</v>
      </c>
      <c r="P5" s="2">
        <f>LOG10(CFU!P5)</f>
        <v>10.071882007306126</v>
      </c>
      <c r="Q5" s="2">
        <f>LOG10(CFU!Q5)</f>
        <v>10.093421685162236</v>
      </c>
      <c r="R5" s="11"/>
    </row>
    <row r="6" spans="1:18" x14ac:dyDescent="0.25">
      <c r="A6" s="4"/>
      <c r="B6" s="6">
        <v>4</v>
      </c>
      <c r="C6" s="2">
        <f>LOG10(CFU!C6)</f>
        <v>9.3384564936046051</v>
      </c>
      <c r="D6" s="2">
        <f>LOG10(CFU!D6)</f>
        <v>9.4048337166199385</v>
      </c>
      <c r="E6" s="28">
        <f>LOG10(CFU!E6)</f>
        <v>9.3654879848908994</v>
      </c>
      <c r="F6" s="2" t="e">
        <f>LOG10(CFU!F6)</f>
        <v>#NUM!</v>
      </c>
      <c r="G6" s="2" t="e">
        <f>LOG10(CFU!G6)</f>
        <v>#NUM!</v>
      </c>
      <c r="H6" s="28" t="e">
        <f>LOG10(CFU!H6)</f>
        <v>#NUM!</v>
      </c>
      <c r="I6" s="2">
        <f>LOG10(CFU!I6)</f>
        <v>9.40823996531185</v>
      </c>
      <c r="J6" s="2">
        <f>LOG10(CFU!J6)</f>
        <v>9.424881636631067</v>
      </c>
      <c r="K6" s="28">
        <f>LOG10(CFU!K6)</f>
        <v>9.4623979978989556</v>
      </c>
      <c r="L6" s="2">
        <f>LOG10(CFU!L6)</f>
        <v>9.3747483460101044</v>
      </c>
      <c r="M6" s="2">
        <f>LOG10(CFU!M6)</f>
        <v>9.4149733479708182</v>
      </c>
      <c r="N6" s="28">
        <f>LOG10(CFU!N6)</f>
        <v>9.4166405073382808</v>
      </c>
      <c r="O6" s="2">
        <f>LOG10(CFU!O6)</f>
        <v>9.3747483460101044</v>
      </c>
      <c r="P6" s="2">
        <f>LOG10(CFU!P6)</f>
        <v>9.4149733479708182</v>
      </c>
      <c r="Q6" s="2">
        <f>LOG10(CFU!Q6)</f>
        <v>9.4166405073382808</v>
      </c>
      <c r="R6" s="11"/>
    </row>
    <row r="7" spans="1:18" x14ac:dyDescent="0.25">
      <c r="A7" s="4"/>
      <c r="B7" s="6">
        <v>5</v>
      </c>
      <c r="C7" s="2">
        <f>LOG10(CFU!C7)</f>
        <v>8.9637878273455556</v>
      </c>
      <c r="D7" s="2">
        <f>LOG10(CFU!D7)</f>
        <v>8.924279286061882</v>
      </c>
      <c r="E7" s="28">
        <f>LOG10(CFU!E7)</f>
        <v>9.008600171761918</v>
      </c>
      <c r="F7" s="2" t="e">
        <f>LOG10(CFU!F7)</f>
        <v>#NUM!</v>
      </c>
      <c r="G7" s="2" t="e">
        <f>LOG10(CFU!G7)</f>
        <v>#NUM!</v>
      </c>
      <c r="H7" s="28" t="e">
        <f>LOG10(CFU!H7)</f>
        <v>#NUM!</v>
      </c>
      <c r="I7" s="2">
        <f>LOG10(CFU!I7)</f>
        <v>9</v>
      </c>
      <c r="J7" s="2">
        <f>LOG10(CFU!J7)</f>
        <v>9.1398790864012369</v>
      </c>
      <c r="K7" s="28">
        <f>LOG10(CFU!K7)</f>
        <v>9.1583624920952502</v>
      </c>
      <c r="L7" s="2">
        <f>LOG10(CFU!L7)</f>
        <v>8.9822712330395689</v>
      </c>
      <c r="M7" s="2">
        <f>LOG10(CFU!M7)</f>
        <v>9.0453229787866576</v>
      </c>
      <c r="N7" s="28">
        <f>LOG10(CFU!N7)</f>
        <v>9.0899051114393981</v>
      </c>
      <c r="O7" s="2">
        <f>LOG10(CFU!O7)</f>
        <v>8.9822712330395689</v>
      </c>
      <c r="P7" s="2">
        <f>LOG10(CFU!P7)</f>
        <v>9.0453229787866576</v>
      </c>
      <c r="Q7" s="2">
        <f>LOG10(CFU!Q7)</f>
        <v>9.0899051114393981</v>
      </c>
      <c r="R7" s="11"/>
    </row>
    <row r="8" spans="1:18" x14ac:dyDescent="0.25">
      <c r="A8" s="4"/>
      <c r="B8" s="6">
        <v>6</v>
      </c>
      <c r="C8" s="2">
        <f>LOG10(CFU!C8)</f>
        <v>8.5314789170422554</v>
      </c>
      <c r="D8" s="2">
        <f>LOG10(CFU!D8)</f>
        <v>8.4116197059632309</v>
      </c>
      <c r="E8" s="28">
        <f>LOG10(CFU!E8)</f>
        <v>8.5514499979728757</v>
      </c>
      <c r="F8" s="2" t="e">
        <f>LOG10(CFU!F8)</f>
        <v>#NUM!</v>
      </c>
      <c r="G8" s="2" t="e">
        <f>LOG10(CFU!G8)</f>
        <v>#NUM!</v>
      </c>
      <c r="H8" s="28" t="e">
        <f>LOG10(CFU!H8)</f>
        <v>#NUM!</v>
      </c>
      <c r="I8" s="2">
        <f>LOG10(CFU!I8)</f>
        <v>8.5843312243675314</v>
      </c>
      <c r="J8" s="2">
        <f>LOG10(CFU!J8)</f>
        <v>8.5705429398818982</v>
      </c>
      <c r="K8" s="28">
        <f>LOG10(CFU!K8)</f>
        <v>8.4623979978989556</v>
      </c>
      <c r="L8" s="2">
        <f>LOG10(CFU!L8)</f>
        <v>8.5587085705331649</v>
      </c>
      <c r="M8" s="2">
        <f>LOG10(CFU!M8)</f>
        <v>8.4983105537896009</v>
      </c>
      <c r="N8" s="28">
        <f>LOG10(CFU!N8)</f>
        <v>8.509202522331103</v>
      </c>
      <c r="O8" s="2">
        <f>LOG10(CFU!O8)</f>
        <v>8.5587085705331649</v>
      </c>
      <c r="P8" s="2">
        <f>LOG10(CFU!P8)</f>
        <v>8.4983105537896009</v>
      </c>
      <c r="Q8" s="2">
        <f>LOG10(CFU!Q8)</f>
        <v>8.509202522331103</v>
      </c>
      <c r="R8" s="11"/>
    </row>
    <row r="9" spans="1:18" x14ac:dyDescent="0.25">
      <c r="A9" s="4"/>
      <c r="B9" s="6">
        <v>7</v>
      </c>
      <c r="C9" s="2">
        <f>LOG10(CFU!C9)</f>
        <v>8.214843848047698</v>
      </c>
      <c r="D9" s="2">
        <f>LOG10(CFU!D9)</f>
        <v>8.2253092817258633</v>
      </c>
      <c r="E9" s="28">
        <f>LOG10(CFU!E9)</f>
        <v>8.2922560713564764</v>
      </c>
      <c r="F9" s="2" t="e">
        <f>LOG10(CFU!F9)</f>
        <v>#NUM!</v>
      </c>
      <c r="G9" s="2" t="e">
        <f>LOG10(CFU!G9)</f>
        <v>#NUM!</v>
      </c>
      <c r="H9" s="28" t="e">
        <f>LOG10(CFU!H9)</f>
        <v>#NUM!</v>
      </c>
      <c r="I9" s="2">
        <f>LOG10(CFU!I9)</f>
        <v>8.318063334962762</v>
      </c>
      <c r="J9" s="2">
        <f>LOG10(CFU!J9)</f>
        <v>8.3010299956639813</v>
      </c>
      <c r="K9" s="28">
        <f>LOG10(CFU!K9)</f>
        <v>8.3263358609287508</v>
      </c>
      <c r="L9" s="2">
        <f>LOG10(CFU!L9)</f>
        <v>8.2695129442179169</v>
      </c>
      <c r="M9" s="2">
        <f>LOG10(CFU!M9)</f>
        <v>8.2648178230095368</v>
      </c>
      <c r="N9" s="28">
        <f>LOG10(CFU!N9)</f>
        <v>8.3096301674258992</v>
      </c>
      <c r="O9" s="2">
        <f>LOG10(CFU!O9)</f>
        <v>8.2695129442179169</v>
      </c>
      <c r="P9" s="2">
        <f>LOG10(CFU!P9)</f>
        <v>8.2648178230095368</v>
      </c>
      <c r="Q9" s="2">
        <f>LOG10(CFU!Q9)</f>
        <v>8.3096301674258992</v>
      </c>
      <c r="R9" s="11"/>
    </row>
    <row r="10" spans="1:18" x14ac:dyDescent="0.25">
      <c r="A10" s="4"/>
      <c r="B10" s="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11"/>
    </row>
    <row r="11" spans="1:18" x14ac:dyDescent="0.25">
      <c r="A11" s="4" t="s">
        <v>15</v>
      </c>
      <c r="B11" s="8" t="s">
        <v>0</v>
      </c>
      <c r="C11" s="40" t="s">
        <v>1</v>
      </c>
      <c r="D11" s="40"/>
      <c r="E11" s="41"/>
      <c r="F11" s="40" t="s">
        <v>2</v>
      </c>
      <c r="G11" s="40"/>
      <c r="H11" s="41"/>
      <c r="I11" s="40" t="s">
        <v>3</v>
      </c>
      <c r="J11" s="40"/>
      <c r="K11" s="41"/>
      <c r="L11" s="40" t="s">
        <v>4</v>
      </c>
      <c r="M11" s="40"/>
      <c r="N11" s="41"/>
      <c r="O11" s="40" t="s">
        <v>5</v>
      </c>
      <c r="P11" s="40"/>
      <c r="Q11" s="40"/>
      <c r="R11" s="11"/>
    </row>
    <row r="12" spans="1:18" x14ac:dyDescent="0.25">
      <c r="A12" s="5" t="s">
        <v>22</v>
      </c>
      <c r="B12" s="6">
        <v>1</v>
      </c>
      <c r="C12" s="2" t="e">
        <f>LOG10(CFU!C12)</f>
        <v>#NUM!</v>
      </c>
      <c r="D12" s="2" t="e">
        <f>LOG10(CFU!D12)</f>
        <v>#NUM!</v>
      </c>
      <c r="E12" s="27" t="e">
        <f>LOG10(CFU!E12)</f>
        <v>#NUM!</v>
      </c>
      <c r="F12" s="29">
        <f>LOG10(CFU!F12)</f>
        <v>10.214843848047698</v>
      </c>
      <c r="G12" s="29">
        <f>LOG10(CFU!G12)</f>
        <v>10.127104798364808</v>
      </c>
      <c r="H12" s="27">
        <f>LOG10(CFU!H12)</f>
        <v>10.209515014542632</v>
      </c>
      <c r="I12" s="29" t="e">
        <f>LOG10(CFU!I12)</f>
        <v>#NUM!</v>
      </c>
      <c r="J12" s="29" t="e">
        <f>LOG10(CFU!J12)</f>
        <v>#NUM!</v>
      </c>
      <c r="K12" s="27" t="e">
        <f>LOG10(CFU!K12)</f>
        <v>#NUM!</v>
      </c>
      <c r="L12" s="29" t="e">
        <f>LOG10(CFU!L12)</f>
        <v>#NUM!</v>
      </c>
      <c r="M12" s="29" t="e">
        <f>LOG10(CFU!M12)</f>
        <v>#NUM!</v>
      </c>
      <c r="N12" s="27" t="e">
        <f>LOG10(CFU!N12)</f>
        <v>#NUM!</v>
      </c>
      <c r="O12" s="2">
        <f>LOG10(CFU!O12)</f>
        <v>10.214843848047698</v>
      </c>
      <c r="P12" s="2">
        <f>LOG10(CFU!P12)</f>
        <v>10.127104798364808</v>
      </c>
      <c r="Q12" s="2">
        <f>LOG10(CFU!Q12)</f>
        <v>10.209515014542632</v>
      </c>
      <c r="R12" s="11"/>
    </row>
    <row r="13" spans="1:18" x14ac:dyDescent="0.25">
      <c r="A13" s="4"/>
      <c r="B13" s="6">
        <v>2</v>
      </c>
      <c r="C13" s="2" t="e">
        <f>LOG10(CFU!C13)</f>
        <v>#NUM!</v>
      </c>
      <c r="D13" s="2" t="e">
        <f>LOG10(CFU!D13)</f>
        <v>#NUM!</v>
      </c>
      <c r="E13" s="28" t="e">
        <f>LOG10(CFU!E13)</f>
        <v>#NUM!</v>
      </c>
      <c r="F13" s="30">
        <f>LOG10(CFU!F13)</f>
        <v>10.338456493604605</v>
      </c>
      <c r="G13" s="30">
        <f>LOG10(CFU!G13)</f>
        <v>10.230448921378274</v>
      </c>
      <c r="H13" s="28">
        <f>LOG10(CFU!H13)</f>
        <v>10.278753600952829</v>
      </c>
      <c r="I13" s="30" t="e">
        <f>LOG10(CFU!I13)</f>
        <v>#NUM!</v>
      </c>
      <c r="J13" s="30" t="e">
        <f>LOG10(CFU!J13)</f>
        <v>#NUM!</v>
      </c>
      <c r="K13" s="28" t="e">
        <f>LOG10(CFU!K13)</f>
        <v>#NUM!</v>
      </c>
      <c r="L13" s="30" t="e">
        <f>LOG10(CFU!L13)</f>
        <v>#NUM!</v>
      </c>
      <c r="M13" s="30" t="e">
        <f>LOG10(CFU!M13)</f>
        <v>#NUM!</v>
      </c>
      <c r="N13" s="28" t="e">
        <f>LOG10(CFU!N13)</f>
        <v>#NUM!</v>
      </c>
      <c r="O13" s="2">
        <f>LOG10(CFU!O13)</f>
        <v>10.338456493604605</v>
      </c>
      <c r="P13" s="2">
        <f>LOG10(CFU!P13)</f>
        <v>10.230448921378274</v>
      </c>
      <c r="Q13" s="2">
        <f>LOG10(CFU!Q13)</f>
        <v>10.278753600952829</v>
      </c>
      <c r="R13" s="11"/>
    </row>
    <row r="14" spans="1:18" x14ac:dyDescent="0.25">
      <c r="A14" s="4"/>
      <c r="B14" s="6">
        <v>3</v>
      </c>
      <c r="C14" s="2" t="e">
        <f>LOG10(CFU!C14)</f>
        <v>#NUM!</v>
      </c>
      <c r="D14" s="2" t="e">
        <f>LOG10(CFU!D14)</f>
        <v>#NUM!</v>
      </c>
      <c r="E14" s="28" t="e">
        <f>LOG10(CFU!E14)</f>
        <v>#NUM!</v>
      </c>
      <c r="F14" s="30">
        <f>LOG10(CFU!F14)</f>
        <v>10.093421685162236</v>
      </c>
      <c r="G14" s="30">
        <f>LOG10(CFU!G14)</f>
        <v>10.164352855784436</v>
      </c>
      <c r="H14" s="28">
        <f>LOG10(CFU!H14)</f>
        <v>10.093421685162236</v>
      </c>
      <c r="I14" s="30" t="e">
        <f>LOG10(CFU!I14)</f>
        <v>#NUM!</v>
      </c>
      <c r="J14" s="30" t="e">
        <f>LOG10(CFU!J14)</f>
        <v>#NUM!</v>
      </c>
      <c r="K14" s="28" t="e">
        <f>LOG10(CFU!K14)</f>
        <v>#NUM!</v>
      </c>
      <c r="L14" s="30" t="e">
        <f>LOG10(CFU!L14)</f>
        <v>#NUM!</v>
      </c>
      <c r="M14" s="30" t="e">
        <f>LOG10(CFU!M14)</f>
        <v>#NUM!</v>
      </c>
      <c r="N14" s="28" t="e">
        <f>LOG10(CFU!N14)</f>
        <v>#NUM!</v>
      </c>
      <c r="O14" s="2">
        <f>LOG10(CFU!O14)</f>
        <v>10.093421685162236</v>
      </c>
      <c r="P14" s="2">
        <f>LOG10(CFU!P14)</f>
        <v>10.164352855784436</v>
      </c>
      <c r="Q14" s="2">
        <f>LOG10(CFU!Q14)</f>
        <v>10.093421685162236</v>
      </c>
      <c r="R14" s="11"/>
    </row>
    <row r="15" spans="1:18" x14ac:dyDescent="0.25">
      <c r="A15" s="4"/>
      <c r="B15" s="6">
        <v>4</v>
      </c>
      <c r="C15" s="2" t="e">
        <f>LOG10(CFU!C15)</f>
        <v>#NUM!</v>
      </c>
      <c r="D15" s="2" t="e">
        <f>LOG10(CFU!D15)</f>
        <v>#NUM!</v>
      </c>
      <c r="E15" s="28" t="e">
        <f>LOG10(CFU!E15)</f>
        <v>#NUM!</v>
      </c>
      <c r="F15" s="30">
        <f>LOG10(CFU!F15)</f>
        <v>9.3096301674258992</v>
      </c>
      <c r="G15" s="30">
        <f>LOG10(CFU!G15)</f>
        <v>9.2504200023088945</v>
      </c>
      <c r="H15" s="28">
        <f>LOG10(CFU!H15)</f>
        <v>9.3344537511509316</v>
      </c>
      <c r="I15" s="30" t="e">
        <f>LOG10(CFU!I15)</f>
        <v>#NUM!</v>
      </c>
      <c r="J15" s="30" t="e">
        <f>LOG10(CFU!J15)</f>
        <v>#NUM!</v>
      </c>
      <c r="K15" s="28" t="e">
        <f>LOG10(CFU!K15)</f>
        <v>#NUM!</v>
      </c>
      <c r="L15" s="30" t="e">
        <f>LOG10(CFU!L15)</f>
        <v>#NUM!</v>
      </c>
      <c r="M15" s="30" t="e">
        <f>LOG10(CFU!M15)</f>
        <v>#NUM!</v>
      </c>
      <c r="N15" s="28" t="e">
        <f>LOG10(CFU!N15)</f>
        <v>#NUM!</v>
      </c>
      <c r="O15" s="2">
        <f>LOG10(CFU!O15)</f>
        <v>9.3096301674258992</v>
      </c>
      <c r="P15" s="2">
        <f>LOG10(CFU!P15)</f>
        <v>9.2504200023088945</v>
      </c>
      <c r="Q15" s="2">
        <f>LOG10(CFU!Q15)</f>
        <v>9.3344537511509316</v>
      </c>
      <c r="R15" s="11"/>
    </row>
    <row r="16" spans="1:18" x14ac:dyDescent="0.25">
      <c r="A16" s="4"/>
      <c r="B16" s="6">
        <v>5</v>
      </c>
      <c r="C16" s="2" t="e">
        <f>LOG10(CFU!C16)</f>
        <v>#NUM!</v>
      </c>
      <c r="D16" s="2" t="e">
        <f>LOG10(CFU!D16)</f>
        <v>#NUM!</v>
      </c>
      <c r="E16" s="28" t="e">
        <f>LOG10(CFU!E16)</f>
        <v>#NUM!</v>
      </c>
      <c r="F16" s="30">
        <f>LOG10(CFU!F16)</f>
        <v>9.2095150145426317</v>
      </c>
      <c r="G16" s="30">
        <f>LOG10(CFU!G16)</f>
        <v>9.2878017299302265</v>
      </c>
      <c r="H16" s="28">
        <f>LOG10(CFU!H16)</f>
        <v>9.204119982655925</v>
      </c>
      <c r="I16" s="30" t="e">
        <f>LOG10(CFU!I16)</f>
        <v>#NUM!</v>
      </c>
      <c r="J16" s="30" t="e">
        <f>LOG10(CFU!J16)</f>
        <v>#NUM!</v>
      </c>
      <c r="K16" s="28" t="e">
        <f>LOG10(CFU!K16)</f>
        <v>#NUM!</v>
      </c>
      <c r="L16" s="30" t="e">
        <f>LOG10(CFU!L16)</f>
        <v>#NUM!</v>
      </c>
      <c r="M16" s="30" t="e">
        <f>LOG10(CFU!M16)</f>
        <v>#NUM!</v>
      </c>
      <c r="N16" s="28" t="e">
        <f>LOG10(CFU!N16)</f>
        <v>#NUM!</v>
      </c>
      <c r="O16" s="2">
        <f>LOG10(CFU!O16)</f>
        <v>9.2095150145426317</v>
      </c>
      <c r="P16" s="2">
        <f>LOG10(CFU!P16)</f>
        <v>9.2878017299302265</v>
      </c>
      <c r="Q16" s="2">
        <f>LOG10(CFU!Q16)</f>
        <v>9.204119982655925</v>
      </c>
      <c r="R16" s="11"/>
    </row>
    <row r="17" spans="1:18" x14ac:dyDescent="0.25">
      <c r="A17" s="4"/>
      <c r="B17" s="6">
        <v>6</v>
      </c>
      <c r="C17" s="2" t="e">
        <f>LOG10(CFU!C17)</f>
        <v>#NUM!</v>
      </c>
      <c r="D17" s="2" t="e">
        <f>LOG10(CFU!D17)</f>
        <v>#NUM!</v>
      </c>
      <c r="E17" s="28" t="e">
        <f>LOG10(CFU!E17)</f>
        <v>#NUM!</v>
      </c>
      <c r="F17" s="30">
        <f>LOG10(CFU!F17)</f>
        <v>8.4653828514484175</v>
      </c>
      <c r="G17" s="30">
        <f>LOG10(CFU!G17)</f>
        <v>8.5465426634781316</v>
      </c>
      <c r="H17" s="28">
        <f>LOG10(CFU!H17)</f>
        <v>8.518513939877888</v>
      </c>
      <c r="I17" s="30" t="e">
        <f>LOG10(CFU!I17)</f>
        <v>#NUM!</v>
      </c>
      <c r="J17" s="30" t="e">
        <f>LOG10(CFU!J17)</f>
        <v>#NUM!</v>
      </c>
      <c r="K17" s="28" t="e">
        <f>LOG10(CFU!K17)</f>
        <v>#NUM!</v>
      </c>
      <c r="L17" s="30" t="e">
        <f>LOG10(CFU!L17)</f>
        <v>#NUM!</v>
      </c>
      <c r="M17" s="30" t="e">
        <f>LOG10(CFU!M17)</f>
        <v>#NUM!</v>
      </c>
      <c r="N17" s="28" t="e">
        <f>LOG10(CFU!N17)</f>
        <v>#NUM!</v>
      </c>
      <c r="O17" s="2">
        <f>LOG10(CFU!O17)</f>
        <v>8.4653828514484175</v>
      </c>
      <c r="P17" s="2">
        <f>LOG10(CFU!P17)</f>
        <v>8.5465426634781316</v>
      </c>
      <c r="Q17" s="2">
        <f>LOG10(CFU!Q17)</f>
        <v>8.518513939877888</v>
      </c>
      <c r="R17" s="11"/>
    </row>
    <row r="18" spans="1:18" x14ac:dyDescent="0.25">
      <c r="A18" s="4"/>
      <c r="B18" s="6">
        <v>7</v>
      </c>
      <c r="C18" s="2" t="e">
        <f>LOG10(CFU!C18)</f>
        <v>#NUM!</v>
      </c>
      <c r="D18" s="2" t="e">
        <f>LOG10(CFU!D18)</f>
        <v>#NUM!</v>
      </c>
      <c r="E18" s="28" t="e">
        <f>LOG10(CFU!E18)</f>
        <v>#NUM!</v>
      </c>
      <c r="F18" s="30">
        <f>LOG10(CFU!F18)</f>
        <v>8.2648178230095368</v>
      </c>
      <c r="G18" s="30">
        <f>LOG10(CFU!G18)</f>
        <v>8.2504200023088945</v>
      </c>
      <c r="H18" s="28">
        <f>LOG10(CFU!H18)</f>
        <v>8.3654879848908994</v>
      </c>
      <c r="I18" s="30" t="e">
        <f>LOG10(CFU!I18)</f>
        <v>#NUM!</v>
      </c>
      <c r="J18" s="30" t="e">
        <f>LOG10(CFU!J18)</f>
        <v>#NUM!</v>
      </c>
      <c r="K18" s="28" t="e">
        <f>LOG10(CFU!K18)</f>
        <v>#NUM!</v>
      </c>
      <c r="L18" s="30" t="e">
        <f>LOG10(CFU!L18)</f>
        <v>#NUM!</v>
      </c>
      <c r="M18" s="30" t="e">
        <f>LOG10(CFU!M18)</f>
        <v>#NUM!</v>
      </c>
      <c r="N18" s="28" t="e">
        <f>LOG10(CFU!N18)</f>
        <v>#NUM!</v>
      </c>
      <c r="O18" s="2">
        <f>LOG10(CFU!O18)</f>
        <v>8.2648178230095368</v>
      </c>
      <c r="P18" s="2">
        <f>LOG10(CFU!P18)</f>
        <v>8.2504200023088945</v>
      </c>
      <c r="Q18" s="2">
        <f>LOG10(CFU!Q18)</f>
        <v>8.3654879848908994</v>
      </c>
      <c r="R18" s="11"/>
    </row>
    <row r="19" spans="1:18" x14ac:dyDescent="0.25">
      <c r="A19" s="4"/>
      <c r="B19" s="3"/>
      <c r="C19" s="24"/>
      <c r="D19" s="24"/>
      <c r="E19" s="24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11"/>
    </row>
    <row r="20" spans="1:18" x14ac:dyDescent="0.25">
      <c r="A20" s="4" t="s">
        <v>16</v>
      </c>
      <c r="B20" s="8" t="s">
        <v>0</v>
      </c>
      <c r="C20" s="40" t="s">
        <v>1</v>
      </c>
      <c r="D20" s="40"/>
      <c r="E20" s="41"/>
      <c r="F20" s="40" t="s">
        <v>2</v>
      </c>
      <c r="G20" s="40"/>
      <c r="H20" s="41"/>
      <c r="I20" s="40" t="s">
        <v>3</v>
      </c>
      <c r="J20" s="40"/>
      <c r="K20" s="41"/>
      <c r="L20" s="40" t="s">
        <v>4</v>
      </c>
      <c r="M20" s="40"/>
      <c r="N20" s="41"/>
      <c r="O20" s="40" t="s">
        <v>5</v>
      </c>
      <c r="P20" s="40"/>
      <c r="Q20" s="40"/>
      <c r="R20" s="11"/>
    </row>
    <row r="21" spans="1:18" x14ac:dyDescent="0.25">
      <c r="A21" s="5" t="s">
        <v>23</v>
      </c>
      <c r="B21" s="6">
        <v>1</v>
      </c>
      <c r="C21" s="29">
        <f>LOG10(CFU!C21)</f>
        <v>9.6627578316815743</v>
      </c>
      <c r="D21" s="29">
        <f>LOG10(CFU!D21)</f>
        <v>9.7323937598229691</v>
      </c>
      <c r="E21" s="27">
        <f>LOG10(CFU!E21)</f>
        <v>9.6627578316815743</v>
      </c>
      <c r="F21" s="30">
        <f>LOG10(CFU!F21)</f>
        <v>9.9344984512435683</v>
      </c>
      <c r="G21" s="30">
        <f>LOG10(CFU!G21)</f>
        <v>9.9542425094393252</v>
      </c>
      <c r="H21" s="28">
        <f>LOG10(CFU!H21)</f>
        <v>10.017033339298781</v>
      </c>
      <c r="I21" s="30">
        <f>LOG10(CFU!I21)</f>
        <v>9.7923916894982543</v>
      </c>
      <c r="J21" s="30">
        <f>LOG10(CFU!J21)</f>
        <v>9.7923916894982543</v>
      </c>
      <c r="K21" s="28">
        <f>LOG10(CFU!K21)</f>
        <v>9.6989700043360187</v>
      </c>
      <c r="L21" s="30">
        <f>LOG10(CFU!L21)</f>
        <v>9.7323937598229691</v>
      </c>
      <c r="M21" s="30">
        <f>LOG10(CFU!M21)</f>
        <v>9.7634279935629369</v>
      </c>
      <c r="N21" s="28">
        <f>LOG10(CFU!N21)</f>
        <v>9.6812412373755876</v>
      </c>
      <c r="O21" s="2">
        <f>LOG10(CFU!O21)</f>
        <v>10.146128035678238</v>
      </c>
      <c r="P21" s="2">
        <f>LOG10(CFU!P21)</f>
        <v>10.170261715394957</v>
      </c>
      <c r="Q21" s="2">
        <f>LOG10(CFU!Q21)</f>
        <v>10.181843587944773</v>
      </c>
      <c r="R21" s="11"/>
    </row>
    <row r="22" spans="1:18" x14ac:dyDescent="0.25">
      <c r="A22" s="4"/>
      <c r="B22" s="6">
        <v>2</v>
      </c>
      <c r="C22" s="30">
        <f>LOG10(CFU!C22)</f>
        <v>9.6989700043360187</v>
      </c>
      <c r="D22" s="30">
        <f>LOG10(CFU!D22)</f>
        <v>9.6434526764861879</v>
      </c>
      <c r="E22" s="28">
        <f>LOG10(CFU!E22)</f>
        <v>9.7923916894982543</v>
      </c>
      <c r="F22" s="30">
        <f>LOG10(CFU!F22)</f>
        <v>10.086359830674748</v>
      </c>
      <c r="G22" s="30">
        <f>LOG10(CFU!G22)</f>
        <v>10.03342375548695</v>
      </c>
      <c r="H22" s="28">
        <f>LOG10(CFU!H22)</f>
        <v>10.093421685162236</v>
      </c>
      <c r="I22" s="30">
        <f>LOG10(CFU!I22)</f>
        <v>9.9344984512435683</v>
      </c>
      <c r="J22" s="30">
        <f>LOG10(CFU!J22)</f>
        <v>9.7323937598229691</v>
      </c>
      <c r="K22" s="28">
        <f>LOG10(CFU!K22)</f>
        <v>9.7781512503836439</v>
      </c>
      <c r="L22" s="30">
        <f>LOG10(CFU!L22)</f>
        <v>9.8325089127062366</v>
      </c>
      <c r="M22" s="30">
        <f>LOG10(CFU!M22)</f>
        <v>9.6901960800285138</v>
      </c>
      <c r="N22" s="28">
        <f>LOG10(CFU!N22)</f>
        <v>9.7853298350107671</v>
      </c>
      <c r="O22" s="2">
        <f>LOG10(CFU!O22)</f>
        <v>10.278753600952829</v>
      </c>
      <c r="P22" s="2">
        <f>LOG10(CFU!P22)</f>
        <v>10.195899652409233</v>
      </c>
      <c r="Q22" s="2">
        <f>LOG10(CFU!Q22)</f>
        <v>10.267171728403014</v>
      </c>
      <c r="R22" s="11"/>
    </row>
    <row r="23" spans="1:18" x14ac:dyDescent="0.25">
      <c r="A23" s="4"/>
      <c r="B23" s="6">
        <v>3</v>
      </c>
      <c r="C23" s="30">
        <f>LOG10(CFU!C23)</f>
        <v>9.0791812460476251</v>
      </c>
      <c r="D23" s="30">
        <f>LOG10(CFU!D23)</f>
        <v>8.9030899869919438</v>
      </c>
      <c r="E23" s="28">
        <f>LOG10(CFU!E23)</f>
        <v>9.0791812460476251</v>
      </c>
      <c r="F23" s="30">
        <f>LOG10(CFU!F23)</f>
        <v>9.7323937598229691</v>
      </c>
      <c r="G23" s="30">
        <f>LOG10(CFU!G23)</f>
        <v>9.6434526764861879</v>
      </c>
      <c r="H23" s="28">
        <f>LOG10(CFU!H23)</f>
        <v>9.7781512503836439</v>
      </c>
      <c r="I23" s="30">
        <f>LOG10(CFU!I23)</f>
        <v>9.0791812460476251</v>
      </c>
      <c r="J23" s="30">
        <f>LOG10(CFU!J23)</f>
        <v>8.7781512503836439</v>
      </c>
      <c r="K23" s="28">
        <f>LOG10(CFU!K23)</f>
        <v>9.1461280356782382</v>
      </c>
      <c r="L23" s="30">
        <f>LOG10(CFU!L23)</f>
        <v>9.0791812460476251</v>
      </c>
      <c r="M23" s="30">
        <f>LOG10(CFU!M23)</f>
        <v>8.8450980400142569</v>
      </c>
      <c r="N23" s="28">
        <f>LOG10(CFU!N23)</f>
        <v>9.1139433523068369</v>
      </c>
      <c r="O23" s="2">
        <f>LOG10(CFU!O23)</f>
        <v>9.8195439355418692</v>
      </c>
      <c r="P23" s="2">
        <f>LOG10(CFU!P23)</f>
        <v>9.7075701760979367</v>
      </c>
      <c r="Q23" s="2">
        <f>LOG10(CFU!Q23)</f>
        <v>9.8633228601204568</v>
      </c>
      <c r="R23" s="11"/>
    </row>
    <row r="24" spans="1:18" x14ac:dyDescent="0.25">
      <c r="A24" s="4"/>
      <c r="B24" s="6">
        <v>4</v>
      </c>
      <c r="C24" s="30">
        <f>LOG10(CFU!C24)</f>
        <v>8.8061799739838875</v>
      </c>
      <c r="D24" s="30">
        <f>LOG10(CFU!D24)</f>
        <v>8.6627578316815743</v>
      </c>
      <c r="E24" s="28">
        <f>LOG10(CFU!E24)</f>
        <v>8.8061799739838875</v>
      </c>
      <c r="F24" s="30">
        <f>LOG10(CFU!F24)</f>
        <v>9.2095150145426317</v>
      </c>
      <c r="G24" s="30">
        <f>LOG10(CFU!G24)</f>
        <v>9.383815365980432</v>
      </c>
      <c r="H24" s="28">
        <f>LOG10(CFU!H24)</f>
        <v>9.3222192947339195</v>
      </c>
      <c r="I24" s="30">
        <f>LOG10(CFU!I24)</f>
        <v>8.5563025007672877</v>
      </c>
      <c r="J24" s="30">
        <f>LOG10(CFU!J24)</f>
        <v>8.7781512503836439</v>
      </c>
      <c r="K24" s="28">
        <f>LOG10(CFU!K24)</f>
        <v>8.7323937598229691</v>
      </c>
      <c r="L24" s="30">
        <f>LOG10(CFU!L24)</f>
        <v>8.6989700043360187</v>
      </c>
      <c r="M24" s="30">
        <f>LOG10(CFU!M24)</f>
        <v>8.7242758696007883</v>
      </c>
      <c r="N24" s="28">
        <f>LOG10(CFU!N24)</f>
        <v>8.7708520116421447</v>
      </c>
      <c r="O24" s="2">
        <f>LOG10(CFU!O24)</f>
        <v>9.3263358609287508</v>
      </c>
      <c r="P24" s="2">
        <f>LOG10(CFU!P24)</f>
        <v>9.4698220159781634</v>
      </c>
      <c r="Q24" s="2">
        <f>LOG10(CFU!Q24)</f>
        <v>9.4297522800024076</v>
      </c>
      <c r="R24" s="11"/>
    </row>
    <row r="25" spans="1:18" x14ac:dyDescent="0.25">
      <c r="A25" s="4"/>
      <c r="B25" s="6">
        <v>5</v>
      </c>
      <c r="C25" s="30">
        <f>LOG10(CFU!C25)</f>
        <v>8.0791812460476251</v>
      </c>
      <c r="D25" s="30">
        <f>LOG10(CFU!D25)</f>
        <v>8</v>
      </c>
      <c r="E25" s="28">
        <f>LOG10(CFU!E25)</f>
        <v>8.0791812460476251</v>
      </c>
      <c r="F25" s="30">
        <f>LOG10(CFU!F25)</f>
        <v>8.7781512503836439</v>
      </c>
      <c r="G25" s="30">
        <f>LOG10(CFU!G25)</f>
        <v>8.8692317197309762</v>
      </c>
      <c r="H25" s="28">
        <f>LOG10(CFU!H25)</f>
        <v>8.8692317197309762</v>
      </c>
      <c r="I25" s="30">
        <f>LOG10(CFU!I25)</f>
        <v>8</v>
      </c>
      <c r="J25" s="30">
        <f>LOG10(CFU!J25)</f>
        <v>7.9030899869919438</v>
      </c>
      <c r="K25" s="28">
        <f>LOG10(CFU!K25)</f>
        <v>7.7781512503836439</v>
      </c>
      <c r="L25" s="30">
        <f>LOG10(CFU!L25)</f>
        <v>8.0413926851582254</v>
      </c>
      <c r="M25" s="30">
        <f>LOG10(CFU!M25)</f>
        <v>7.9542425094393252</v>
      </c>
      <c r="N25" s="28">
        <f>LOG10(CFU!N25)</f>
        <v>7.9542425094393252</v>
      </c>
      <c r="O25" s="2">
        <f>LOG10(CFU!O25)</f>
        <v>8.8512583487190746</v>
      </c>
      <c r="P25" s="2">
        <f>LOG10(CFU!P25)</f>
        <v>8.9190780923760737</v>
      </c>
      <c r="Q25" s="2">
        <f>LOG10(CFU!Q25)</f>
        <v>8.9190780923760737</v>
      </c>
      <c r="R25" s="11"/>
    </row>
    <row r="26" spans="1:18" x14ac:dyDescent="0.25">
      <c r="A26" s="4"/>
      <c r="B26" s="6">
        <v>6</v>
      </c>
      <c r="C26" s="30">
        <f>LOG10(CFU!C26)</f>
        <v>7.5051499783199063</v>
      </c>
      <c r="D26" s="30">
        <f>LOG10(CFU!D26)</f>
        <v>7.4149733479708182</v>
      </c>
      <c r="E26" s="28">
        <f>LOG10(CFU!E26)</f>
        <v>7.4771212547196626</v>
      </c>
      <c r="F26" s="30">
        <f>LOG10(CFU!F26)</f>
        <v>8.5797835966168101</v>
      </c>
      <c r="G26" s="30">
        <f>LOG10(CFU!G26)</f>
        <v>8.5514499979728757</v>
      </c>
      <c r="H26" s="28">
        <f>LOG10(CFU!H26)</f>
        <v>8.4771212547196626</v>
      </c>
      <c r="I26" s="30">
        <f>LOG10(CFU!I26)</f>
        <v>7.6232492903979008</v>
      </c>
      <c r="J26" s="30">
        <f>LOG10(CFU!J26)</f>
        <v>7.6020599913279625</v>
      </c>
      <c r="K26" s="28">
        <f>LOG10(CFU!K26)</f>
        <v>7.6434526764861879</v>
      </c>
      <c r="L26" s="30">
        <f>LOG10(CFU!L26)</f>
        <v>7.568201724066995</v>
      </c>
      <c r="M26" s="30">
        <f>LOG10(CFU!M26)</f>
        <v>7.5185139398778871</v>
      </c>
      <c r="N26" s="28">
        <f>LOG10(CFU!N26)</f>
        <v>7.568201724066995</v>
      </c>
      <c r="O26" s="2">
        <f>LOG10(CFU!O26)</f>
        <v>8.6201360549737576</v>
      </c>
      <c r="P26" s="2">
        <f>LOG10(CFU!P26)</f>
        <v>8.5899496013257082</v>
      </c>
      <c r="Q26" s="2">
        <f>LOG10(CFU!Q26)</f>
        <v>8.5276299008713394</v>
      </c>
      <c r="R26" s="11"/>
    </row>
    <row r="27" spans="1:18" x14ac:dyDescent="0.25">
      <c r="A27" s="4"/>
      <c r="B27" s="6">
        <v>7</v>
      </c>
      <c r="C27" s="30">
        <f>LOG10(CFU!C27)</f>
        <v>7</v>
      </c>
      <c r="D27" s="30">
        <f>LOG10(CFU!D27)</f>
        <v>7.3424226808222066</v>
      </c>
      <c r="E27" s="28">
        <f>LOG10(CFU!E27)</f>
        <v>7.3802112417116064</v>
      </c>
      <c r="F27" s="30">
        <f>LOG10(CFU!F27)</f>
        <v>8.3424226808222066</v>
      </c>
      <c r="G27" s="30">
        <f>LOG10(CFU!G27)</f>
        <v>8.2253092817258633</v>
      </c>
      <c r="H27" s="28">
        <f>LOG10(CFU!H27)</f>
        <v>8.220108088040055</v>
      </c>
      <c r="I27" s="30">
        <f>LOG10(CFU!I27)</f>
        <v>7.3010299956639813</v>
      </c>
      <c r="J27" s="30">
        <f>LOG10(CFU!J27)</f>
        <v>6.9030899869919438</v>
      </c>
      <c r="K27" s="28">
        <f>LOG10(CFU!K27)</f>
        <v>7.4149733479708182</v>
      </c>
      <c r="L27" s="30">
        <f>LOG10(CFU!L27)</f>
        <v>7.1760912590556813</v>
      </c>
      <c r="M27" s="30">
        <f>LOG10(CFU!M27)</f>
        <v>7.1760912590556813</v>
      </c>
      <c r="N27" s="28">
        <f>LOG10(CFU!N27)</f>
        <v>7.3979400086720375</v>
      </c>
      <c r="O27" s="2">
        <f>LOG10(CFU!O27)</f>
        <v>8.3710678622717367</v>
      </c>
      <c r="P27" s="2">
        <f>LOG10(CFU!P27)</f>
        <v>8.2624510897304297</v>
      </c>
      <c r="Q27" s="2">
        <f>LOG10(CFU!Q27)</f>
        <v>8.2810333672477281</v>
      </c>
      <c r="R27" s="11"/>
    </row>
    <row r="28" spans="1:18" x14ac:dyDescent="0.25">
      <c r="A28" s="4"/>
      <c r="B28" s="3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11"/>
    </row>
    <row r="29" spans="1:18" x14ac:dyDescent="0.25">
      <c r="A29" s="4" t="s">
        <v>17</v>
      </c>
      <c r="B29" s="8" t="s">
        <v>0</v>
      </c>
      <c r="C29" s="40" t="s">
        <v>1</v>
      </c>
      <c r="D29" s="40"/>
      <c r="E29" s="41"/>
      <c r="F29" s="40" t="s">
        <v>2</v>
      </c>
      <c r="G29" s="40"/>
      <c r="H29" s="41"/>
      <c r="I29" s="40" t="s">
        <v>3</v>
      </c>
      <c r="J29" s="40"/>
      <c r="K29" s="41"/>
      <c r="L29" s="40" t="s">
        <v>4</v>
      </c>
      <c r="M29" s="40"/>
      <c r="N29" s="41"/>
      <c r="O29" s="40" t="s">
        <v>5</v>
      </c>
      <c r="P29" s="40"/>
      <c r="Q29" s="40"/>
      <c r="R29" s="11"/>
    </row>
    <row r="30" spans="1:18" x14ac:dyDescent="0.25">
      <c r="A30" s="5" t="s">
        <v>24</v>
      </c>
      <c r="B30" s="6">
        <v>1</v>
      </c>
      <c r="C30" s="30">
        <f>LOG10(CFU!C30)</f>
        <v>9.8061799739838875</v>
      </c>
      <c r="D30" s="30">
        <f>LOG10(CFU!D30)</f>
        <v>9.8061799739838875</v>
      </c>
      <c r="E30" s="28">
        <f>LOG10(CFU!E30)</f>
        <v>9.7923916894982543</v>
      </c>
      <c r="F30" s="30">
        <f>LOG10(CFU!F30)</f>
        <v>9.8920946026904808</v>
      </c>
      <c r="G30" s="30">
        <f>LOG10(CFU!G30)</f>
        <v>9.7481880270062007</v>
      </c>
      <c r="H30" s="28">
        <f>LOG10(CFU!H30)</f>
        <v>9.9030899869919438</v>
      </c>
      <c r="I30" s="30">
        <f>LOG10(CFU!I30)</f>
        <v>9.8450980400142569</v>
      </c>
      <c r="J30" s="30">
        <f>LOG10(CFU!J30)</f>
        <v>9.8325089127062366</v>
      </c>
      <c r="K30" s="28">
        <f>LOG10(CFU!K30)</f>
        <v>9.8808135922807914</v>
      </c>
      <c r="L30" s="30">
        <f>LOG10(CFU!L30)</f>
        <v>9.8260748027008269</v>
      </c>
      <c r="M30" s="30">
        <f>LOG10(CFU!M30)</f>
        <v>9.8195439355418692</v>
      </c>
      <c r="N30" s="28">
        <f>LOG10(CFU!N30)</f>
        <v>9.8388490907372557</v>
      </c>
      <c r="O30" s="2">
        <f>LOG10(CFU!O30)</f>
        <v>10.161368002234974</v>
      </c>
      <c r="P30" s="2">
        <f>LOG10(CFU!P30)</f>
        <v>10.086359830674748</v>
      </c>
      <c r="Q30" s="2">
        <f>LOG10(CFU!Q30)</f>
        <v>10.173186268412275</v>
      </c>
      <c r="R30" s="11"/>
    </row>
    <row r="31" spans="1:18" x14ac:dyDescent="0.25">
      <c r="A31" s="4"/>
      <c r="B31" s="6">
        <v>2</v>
      </c>
      <c r="C31" s="30">
        <f>LOG10(CFU!C31)</f>
        <v>10.03342375548695</v>
      </c>
      <c r="D31" s="30">
        <f>LOG10(CFU!D31)</f>
        <v>9.9637878273455556</v>
      </c>
      <c r="E31" s="28">
        <f>LOG10(CFU!E31)</f>
        <v>10.008600171761918</v>
      </c>
      <c r="F31" s="30">
        <f>LOG10(CFU!F31)</f>
        <v>9.9344984512435683</v>
      </c>
      <c r="G31" s="30">
        <f>LOG10(CFU!G31)</f>
        <v>9.9731278535996992</v>
      </c>
      <c r="H31" s="28">
        <f>LOG10(CFU!H31)</f>
        <v>9.8450980400142569</v>
      </c>
      <c r="I31" s="30">
        <f>LOG10(CFU!I31)</f>
        <v>10.03342375548695</v>
      </c>
      <c r="J31" s="30">
        <f>LOG10(CFU!J31)</f>
        <v>10.064457989226918</v>
      </c>
      <c r="K31" s="28">
        <f>LOG10(CFU!K31)</f>
        <v>10.008600171761918</v>
      </c>
      <c r="L31" s="30">
        <f>LOG10(CFU!L31)</f>
        <v>10.03342375548695</v>
      </c>
      <c r="M31" s="30">
        <f>LOG10(CFU!M31)</f>
        <v>10.017033339298781</v>
      </c>
      <c r="N31" s="28">
        <f>LOG10(CFU!N31)</f>
        <v>10.008600171761918</v>
      </c>
      <c r="O31" s="2">
        <f>LOG10(CFU!O31)</f>
        <v>10.287801729930226</v>
      </c>
      <c r="P31" s="2">
        <f>LOG10(CFU!P31)</f>
        <v>10.296665190261532</v>
      </c>
      <c r="Q31" s="2">
        <f>LOG10(CFU!Q31)</f>
        <v>10.23552844690755</v>
      </c>
      <c r="R31" s="11"/>
    </row>
    <row r="32" spans="1:18" x14ac:dyDescent="0.25">
      <c r="A32" s="4"/>
      <c r="B32" s="6">
        <v>3</v>
      </c>
      <c r="C32" s="30">
        <f>LOG10(CFU!C32)</f>
        <v>9.204119982655925</v>
      </c>
      <c r="D32" s="30">
        <f>LOG10(CFU!D32)</f>
        <v>9.4149733479708182</v>
      </c>
      <c r="E32" s="28">
        <f>LOG10(CFU!E32)</f>
        <v>9.3010299956639813</v>
      </c>
      <c r="F32" s="30">
        <f>LOG10(CFU!F32)</f>
        <v>9.5051499783199063</v>
      </c>
      <c r="G32" s="30">
        <f>LOG10(CFU!G32)</f>
        <v>9.5797835966168101</v>
      </c>
      <c r="H32" s="28">
        <f>LOG10(CFU!H32)</f>
        <v>9.7481880270062007</v>
      </c>
      <c r="I32" s="30">
        <f>LOG10(CFU!I32)</f>
        <v>9.2552725051033065</v>
      </c>
      <c r="J32" s="30">
        <f>LOG10(CFU!J32)</f>
        <v>9.2552725051033065</v>
      </c>
      <c r="K32" s="28">
        <f>LOG10(CFU!K32)</f>
        <v>9.6020599913279625</v>
      </c>
      <c r="L32" s="30">
        <f>LOG10(CFU!L32)</f>
        <v>9.2304489213782741</v>
      </c>
      <c r="M32" s="30">
        <f>LOG10(CFU!M32)</f>
        <v>9.3424226808222066</v>
      </c>
      <c r="N32" s="28">
        <f>LOG10(CFU!N32)</f>
        <v>9.4771212547196626</v>
      </c>
      <c r="O32" s="2">
        <f>LOG10(CFU!O32)</f>
        <v>9.6901960800285138</v>
      </c>
      <c r="P32" s="2">
        <f>LOG10(CFU!P32)</f>
        <v>9.7781512503836439</v>
      </c>
      <c r="Q32" s="2">
        <f>LOG10(CFU!Q32)</f>
        <v>9.9344984512435683</v>
      </c>
      <c r="R32" s="11"/>
    </row>
    <row r="33" spans="1:18" x14ac:dyDescent="0.25">
      <c r="A33" s="4"/>
      <c r="B33" s="6">
        <v>4</v>
      </c>
      <c r="C33" s="30">
        <f>LOG10(CFU!C33)</f>
        <v>8.9731278535996992</v>
      </c>
      <c r="D33" s="30">
        <f>LOG10(CFU!D33)</f>
        <v>8.924279286061882</v>
      </c>
      <c r="E33" s="28">
        <f>LOG10(CFU!E33)</f>
        <v>8.9138138523837167</v>
      </c>
      <c r="F33" s="30">
        <f>LOG10(CFU!F33)</f>
        <v>9.1931245983544621</v>
      </c>
      <c r="G33" s="30">
        <f>LOG10(CFU!G33)</f>
        <v>9.220108088040055</v>
      </c>
      <c r="H33" s="28">
        <f>LOG10(CFU!H33)</f>
        <v>9.1583624920952502</v>
      </c>
      <c r="I33" s="30">
        <f>LOG10(CFU!I33)</f>
        <v>8.9912260756924951</v>
      </c>
      <c r="J33" s="30">
        <f>LOG10(CFU!J33)</f>
        <v>9</v>
      </c>
      <c r="K33" s="28">
        <f>LOG10(CFU!K33)</f>
        <v>8.8692317197309762</v>
      </c>
      <c r="L33" s="30">
        <f>LOG10(CFU!L33)</f>
        <v>8.9822712330395689</v>
      </c>
      <c r="M33" s="30">
        <f>LOG10(CFU!M33)</f>
        <v>8.9637878273455556</v>
      </c>
      <c r="N33" s="28">
        <f>LOG10(CFU!N33)</f>
        <v>8.8920946026904808</v>
      </c>
      <c r="O33" s="2">
        <f>LOG10(CFU!O33)</f>
        <v>9.4014005407815446</v>
      </c>
      <c r="P33" s="2">
        <f>LOG10(CFU!P33)</f>
        <v>9.4116197059632309</v>
      </c>
      <c r="Q33" s="2">
        <f>LOG10(CFU!Q33)</f>
        <v>9.3463529744506388</v>
      </c>
      <c r="R33" s="11"/>
    </row>
    <row r="34" spans="1:18" x14ac:dyDescent="0.25">
      <c r="A34" s="4"/>
      <c r="B34" s="6">
        <v>5</v>
      </c>
      <c r="C34" s="30">
        <f>LOG10(CFU!C34)</f>
        <v>8.4149733479708182</v>
      </c>
      <c r="D34" s="30">
        <f>LOG10(CFU!D34)</f>
        <v>8.5314789170422554</v>
      </c>
      <c r="E34" s="28">
        <f>LOG10(CFU!E34)</f>
        <v>8.3802112417116064</v>
      </c>
      <c r="F34" s="30">
        <f>LOG10(CFU!F34)</f>
        <v>8.9030899869919438</v>
      </c>
      <c r="G34" s="30">
        <f>LOG10(CFU!G34)</f>
        <v>8.9542425094393252</v>
      </c>
      <c r="H34" s="28">
        <f>LOG10(CFU!H34)</f>
        <v>8.9731278535996992</v>
      </c>
      <c r="I34" s="30">
        <f>LOG10(CFU!I34)</f>
        <v>8.3424226808222066</v>
      </c>
      <c r="J34" s="30">
        <f>LOG10(CFU!J34)</f>
        <v>8.3010299956639813</v>
      </c>
      <c r="K34" s="28">
        <f>LOG10(CFU!K34)</f>
        <v>8.4149733479708182</v>
      </c>
      <c r="L34" s="30">
        <f>LOG10(CFU!L34)</f>
        <v>8.3802112417116064</v>
      </c>
      <c r="M34" s="30">
        <f>LOG10(CFU!M34)</f>
        <v>8.4313637641589878</v>
      </c>
      <c r="N34" s="28">
        <f>LOG10(CFU!N34)</f>
        <v>8.3979400086720375</v>
      </c>
      <c r="O34" s="2">
        <f>LOG10(CFU!O34)</f>
        <v>9.0170333392987807</v>
      </c>
      <c r="P34" s="2">
        <f>LOG10(CFU!P34)</f>
        <v>9.0681858617461621</v>
      </c>
      <c r="Q34" s="2">
        <f>LOG10(CFU!Q34)</f>
        <v>9.075546961392531</v>
      </c>
      <c r="R34" s="11"/>
    </row>
    <row r="35" spans="1:18" x14ac:dyDescent="0.25">
      <c r="A35" s="4"/>
      <c r="B35" s="6">
        <v>6</v>
      </c>
      <c r="C35" s="30">
        <f>LOG10(CFU!C35)</f>
        <v>7.8920946026904808</v>
      </c>
      <c r="D35" s="30">
        <f>LOG10(CFU!D35)</f>
        <v>7.7781512503836439</v>
      </c>
      <c r="E35" s="28">
        <f>LOG10(CFU!E35)</f>
        <v>7.7481880270062007</v>
      </c>
      <c r="F35" s="30">
        <f>LOG10(CFU!F35)</f>
        <v>8.6148972160331354</v>
      </c>
      <c r="G35" s="30">
        <f>LOG10(CFU!G35)</f>
        <v>8.6627578316815743</v>
      </c>
      <c r="H35" s="28">
        <f>LOG10(CFU!H35)</f>
        <v>8.6570558528571038</v>
      </c>
      <c r="I35" s="30">
        <f>LOG10(CFU!I35)</f>
        <v>7.8450980400142569</v>
      </c>
      <c r="J35" s="30">
        <f>LOG10(CFU!J35)</f>
        <v>7.7923916894982534</v>
      </c>
      <c r="K35" s="28">
        <f>LOG10(CFU!K35)</f>
        <v>7.9344984512435675</v>
      </c>
      <c r="L35" s="30">
        <f>LOG10(CFU!L35)</f>
        <v>7.8692317197309762</v>
      </c>
      <c r="M35" s="30">
        <f>LOG10(CFU!M35)</f>
        <v>7.7853298350107671</v>
      </c>
      <c r="N35" s="28">
        <f>LOG10(CFU!N35)</f>
        <v>7.8512583487190755</v>
      </c>
      <c r="O35" s="2">
        <f>LOG10(CFU!O35)</f>
        <v>8.6866362692622943</v>
      </c>
      <c r="P35" s="2">
        <f>LOG10(CFU!P35)</f>
        <v>8.7168377232995251</v>
      </c>
      <c r="Q35" s="2">
        <f>LOG10(CFU!Q35)</f>
        <v>8.720159303405957</v>
      </c>
      <c r="R35" s="11"/>
    </row>
    <row r="36" spans="1:18" x14ac:dyDescent="0.25">
      <c r="A36" s="4"/>
      <c r="B36" s="6">
        <v>7</v>
      </c>
      <c r="C36" s="30">
        <f>LOG10(CFU!C36)</f>
        <v>7.5051499783199063</v>
      </c>
      <c r="D36" s="30">
        <f>LOG10(CFU!D36)</f>
        <v>7.5051499783199063</v>
      </c>
      <c r="E36" s="28">
        <f>LOG10(CFU!E36)</f>
        <v>7.4471580313422194</v>
      </c>
      <c r="F36" s="30">
        <f>LOG10(CFU!F36)</f>
        <v>8.3541084391474012</v>
      </c>
      <c r="G36" s="30">
        <f>LOG10(CFU!G36)</f>
        <v>8.2922560713564764</v>
      </c>
      <c r="H36" s="28">
        <f>LOG10(CFU!H36)</f>
        <v>8.3010299956639813</v>
      </c>
      <c r="I36" s="30">
        <f>LOG10(CFU!I36)</f>
        <v>7.5051499783199063</v>
      </c>
      <c r="J36" s="30">
        <f>LOG10(CFU!J36)</f>
        <v>7.6232492903979008</v>
      </c>
      <c r="K36" s="28">
        <f>LOG10(CFU!K36)</f>
        <v>7.3802112417116064</v>
      </c>
      <c r="L36" s="30">
        <f>LOG10(CFU!L36)</f>
        <v>7.5051499783199063</v>
      </c>
      <c r="M36" s="30">
        <f>LOG10(CFU!M36)</f>
        <v>7.568201724066995</v>
      </c>
      <c r="N36" s="28">
        <f>LOG10(CFU!N36)</f>
        <v>7.4149733479708182</v>
      </c>
      <c r="O36" s="2">
        <f>LOG10(CFU!O36)</f>
        <v>8.4116197059632309</v>
      </c>
      <c r="P36" s="2">
        <f>LOG10(CFU!P36)</f>
        <v>8.3673559210260198</v>
      </c>
      <c r="Q36" s="2">
        <f>LOG10(CFU!Q36)</f>
        <v>8.3541084391474012</v>
      </c>
      <c r="R36" s="11"/>
    </row>
    <row r="37" spans="1:18" x14ac:dyDescent="0.25">
      <c r="A37" s="4"/>
      <c r="B37" s="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11"/>
    </row>
    <row r="38" spans="1:18" x14ac:dyDescent="0.25">
      <c r="A38" s="4" t="s">
        <v>18</v>
      </c>
      <c r="B38" s="8" t="s">
        <v>0</v>
      </c>
      <c r="C38" s="40" t="s">
        <v>1</v>
      </c>
      <c r="D38" s="40"/>
      <c r="E38" s="41"/>
      <c r="F38" s="40" t="s">
        <v>2</v>
      </c>
      <c r="G38" s="40"/>
      <c r="H38" s="41"/>
      <c r="I38" s="40" t="s">
        <v>3</v>
      </c>
      <c r="J38" s="40"/>
      <c r="K38" s="41"/>
      <c r="L38" s="40" t="s">
        <v>4</v>
      </c>
      <c r="M38" s="40"/>
      <c r="N38" s="41"/>
      <c r="O38" s="40" t="s">
        <v>5</v>
      </c>
      <c r="P38" s="40"/>
      <c r="Q38" s="40"/>
      <c r="R38" s="11"/>
    </row>
    <row r="39" spans="1:18" x14ac:dyDescent="0.25">
      <c r="A39" s="5" t="s">
        <v>25</v>
      </c>
      <c r="B39" s="6">
        <v>1</v>
      </c>
      <c r="C39" s="30">
        <f>LOG10(CFU!C39)</f>
        <v>9.4149733479708182</v>
      </c>
      <c r="D39" s="30">
        <f>LOG10(CFU!D39)</f>
        <v>9.3424226808222066</v>
      </c>
      <c r="E39" s="28">
        <f>LOG10(CFU!E39)</f>
        <v>9.5051499783199063</v>
      </c>
      <c r="F39" s="30">
        <f>LOG10(CFU!F39)</f>
        <v>10.100370545117563</v>
      </c>
      <c r="G39" s="30">
        <f>LOG10(CFU!G39)</f>
        <v>10.113943352306837</v>
      </c>
      <c r="H39" s="28">
        <f>LOG10(CFU!H39)</f>
        <v>9.9912260756924951</v>
      </c>
      <c r="I39" s="30">
        <f>LOG10(CFU!I39)</f>
        <v>9.2552725051033065</v>
      </c>
      <c r="J39" s="30">
        <f>LOG10(CFU!J39)</f>
        <v>9.5314789170422554</v>
      </c>
      <c r="K39" s="28">
        <f>LOG10(CFU!K39)</f>
        <v>9.4149733479708182</v>
      </c>
      <c r="L39" s="30">
        <f>LOG10(CFU!L39)</f>
        <v>9.3424226808222066</v>
      </c>
      <c r="M39" s="30">
        <f>LOG10(CFU!M39)</f>
        <v>9.4471580313422194</v>
      </c>
      <c r="N39" s="28">
        <f>LOG10(CFU!N39)</f>
        <v>9.4623979978989556</v>
      </c>
      <c r="O39" s="2">
        <f>LOG10(CFU!O39)</f>
        <v>10.170261715394957</v>
      </c>
      <c r="P39" s="2">
        <f>LOG10(CFU!P39)</f>
        <v>10.198657086954423</v>
      </c>
      <c r="Q39" s="2">
        <f>LOG10(CFU!Q39)</f>
        <v>10.103803720955957</v>
      </c>
      <c r="R39" s="11"/>
    </row>
    <row r="40" spans="1:18" x14ac:dyDescent="0.25">
      <c r="A40" s="4"/>
      <c r="B40" s="6">
        <v>2</v>
      </c>
      <c r="C40" s="30">
        <f>LOG10(CFU!C40)</f>
        <v>9.4771212547196626</v>
      </c>
      <c r="D40" s="30">
        <f>LOG10(CFU!D40)</f>
        <v>9.5051499783199063</v>
      </c>
      <c r="E40" s="28">
        <f>LOG10(CFU!E40)</f>
        <v>9.5051499783199063</v>
      </c>
      <c r="F40" s="30">
        <f>LOG10(CFU!F40)</f>
        <v>10.181843587944773</v>
      </c>
      <c r="G40" s="30">
        <f>LOG10(CFU!G40)</f>
        <v>10.133538908370218</v>
      </c>
      <c r="H40" s="28">
        <f>LOG10(CFU!H40)</f>
        <v>10.107209969647869</v>
      </c>
      <c r="I40" s="30">
        <f>LOG10(CFU!I40)</f>
        <v>9.4471580313422194</v>
      </c>
      <c r="J40" s="30">
        <f>LOG10(CFU!J40)</f>
        <v>9.4471580313422194</v>
      </c>
      <c r="K40" s="28">
        <f>LOG10(CFU!K40)</f>
        <v>9.6020599913279625</v>
      </c>
      <c r="L40" s="30">
        <f>LOG10(CFU!L40)</f>
        <v>9.4623979978989556</v>
      </c>
      <c r="M40" s="30">
        <f>LOG10(CFU!M40)</f>
        <v>9.4771212547196626</v>
      </c>
      <c r="N40" s="28">
        <f>LOG10(CFU!N40)</f>
        <v>9.5563025007672877</v>
      </c>
      <c r="O40" s="2">
        <f>LOG10(CFU!O40)</f>
        <v>10.257678574869184</v>
      </c>
      <c r="P40" s="2">
        <f>LOG10(CFU!P40)</f>
        <v>10.220108088040055</v>
      </c>
      <c r="Q40" s="2">
        <f>LOG10(CFU!Q40)</f>
        <v>10.214843848047698</v>
      </c>
      <c r="R40" s="11"/>
    </row>
    <row r="41" spans="1:18" x14ac:dyDescent="0.25">
      <c r="A41" s="4"/>
      <c r="B41" s="6">
        <v>3</v>
      </c>
      <c r="C41" s="30">
        <f>LOG10(CFU!C41)</f>
        <v>8.7781512503836439</v>
      </c>
      <c r="D41" s="30">
        <f>LOG10(CFU!D41)</f>
        <v>8.3010299956639813</v>
      </c>
      <c r="E41" s="28">
        <f>LOG10(CFU!E41)</f>
        <v>8.7781512503836439</v>
      </c>
      <c r="F41" s="30">
        <f>LOG10(CFU!F41)</f>
        <v>9.9912260756924951</v>
      </c>
      <c r="G41" s="30">
        <f>LOG10(CFU!G41)</f>
        <v>9.9637878273455556</v>
      </c>
      <c r="H41" s="28">
        <f>LOG10(CFU!H41)</f>
        <v>10.064457989226918</v>
      </c>
      <c r="I41" s="30">
        <f>LOG10(CFU!I41)</f>
        <v>9.204119982655925</v>
      </c>
      <c r="J41" s="30">
        <f>LOG10(CFU!J41)</f>
        <v>8.3010299956639813</v>
      </c>
      <c r="K41" s="28">
        <f>LOG10(CFU!K41)</f>
        <v>9</v>
      </c>
      <c r="L41" s="30">
        <f>LOG10(CFU!L41)</f>
        <v>9.0413926851582254</v>
      </c>
      <c r="M41" s="30">
        <f>LOG10(CFU!M41)</f>
        <v>8.3010299956639813</v>
      </c>
      <c r="N41" s="28">
        <f>LOG10(CFU!N41)</f>
        <v>8.9030899869919438</v>
      </c>
      <c r="O41" s="2">
        <f>LOG10(CFU!O41)</f>
        <v>10.037426497940624</v>
      </c>
      <c r="P41" s="2">
        <f>LOG10(CFU!P41)</f>
        <v>9.9731278535996992</v>
      </c>
      <c r="Q41" s="2">
        <f>LOG10(CFU!Q41)</f>
        <v>10.093421685162236</v>
      </c>
      <c r="R41" s="11"/>
    </row>
    <row r="42" spans="1:18" x14ac:dyDescent="0.25">
      <c r="A42" s="4"/>
      <c r="B42" s="6">
        <v>4</v>
      </c>
      <c r="C42" s="30">
        <f>LOG10(CFU!C42)</f>
        <v>7.6020599913279625</v>
      </c>
      <c r="D42" s="30">
        <f>LOG10(CFU!D42)</f>
        <v>8.2552725051033065</v>
      </c>
      <c r="E42" s="28">
        <f>LOG10(CFU!E42)</f>
        <v>8.3802112417116064</v>
      </c>
      <c r="F42" s="30">
        <f>LOG10(CFU!F42)</f>
        <v>9.3344537511509316</v>
      </c>
      <c r="G42" s="30">
        <f>LOG10(CFU!G42)</f>
        <v>9.3729120029701072</v>
      </c>
      <c r="H42" s="28">
        <f>LOG10(CFU!H42)</f>
        <v>9.2695129442179169</v>
      </c>
      <c r="I42" s="30">
        <f>LOG10(CFU!I42)</f>
        <v>8.3010299956639813</v>
      </c>
      <c r="J42" s="30">
        <f>LOG10(CFU!J42)</f>
        <v>8.1461280356782382</v>
      </c>
      <c r="K42" s="28">
        <f>LOG10(CFU!K42)</f>
        <v>8.4471580313422194</v>
      </c>
      <c r="L42" s="30">
        <f>LOG10(CFU!L42)</f>
        <v>8.0791812460476251</v>
      </c>
      <c r="M42" s="30">
        <f>LOG10(CFU!M42)</f>
        <v>8.204119982655925</v>
      </c>
      <c r="N42" s="28">
        <f>LOG10(CFU!N42)</f>
        <v>8.4149733479708182</v>
      </c>
      <c r="O42" s="2">
        <f>LOG10(CFU!O42)</f>
        <v>9.357934847000454</v>
      </c>
      <c r="P42" s="2">
        <f>LOG10(CFU!P42)</f>
        <v>9.4014005407815446</v>
      </c>
      <c r="Q42" s="2">
        <f>LOG10(CFU!Q42)</f>
        <v>9.3263358609287508</v>
      </c>
      <c r="R42" s="11"/>
    </row>
    <row r="43" spans="1:18" x14ac:dyDescent="0.25">
      <c r="A43" s="4"/>
      <c r="B43" s="6">
        <v>5</v>
      </c>
      <c r="C43" s="30">
        <f>LOG10(CFU!C43)</f>
        <v>8</v>
      </c>
      <c r="D43" s="30">
        <f>LOG10(CFU!D43)</f>
        <v>7.6020599913279625</v>
      </c>
      <c r="E43" s="28">
        <f>LOG10(CFU!E43)</f>
        <v>7.7781512503836439</v>
      </c>
      <c r="F43" s="30">
        <f>LOG10(CFU!F43)</f>
        <v>9.220108088040055</v>
      </c>
      <c r="G43" s="30">
        <f>LOG10(CFU!G43)</f>
        <v>9.1702617153949575</v>
      </c>
      <c r="H43" s="28">
        <f>LOG10(CFU!H43)</f>
        <v>9.214843848047698</v>
      </c>
      <c r="I43" s="30">
        <f>LOG10(CFU!I43)</f>
        <v>8</v>
      </c>
      <c r="J43" s="30">
        <f>LOG10(CFU!J43)</f>
        <v>8.1461280356782382</v>
      </c>
      <c r="K43" s="28">
        <f>LOG10(CFU!K43)</f>
        <v>8.1461280356782382</v>
      </c>
      <c r="L43" s="30">
        <f>LOG10(CFU!L43)</f>
        <v>8</v>
      </c>
      <c r="M43" s="30">
        <f>LOG10(CFU!M43)</f>
        <v>7.9542425094393252</v>
      </c>
      <c r="N43" s="28">
        <f>LOG10(CFU!N43)</f>
        <v>8</v>
      </c>
      <c r="O43" s="2">
        <f>LOG10(CFU!O43)</f>
        <v>9.2455126678141504</v>
      </c>
      <c r="P43" s="2">
        <f>LOG10(CFU!P43)</f>
        <v>9.1958996524092331</v>
      </c>
      <c r="Q43" s="2">
        <f>LOG10(CFU!Q43)</f>
        <v>9.2405492482825995</v>
      </c>
      <c r="R43" s="11"/>
    </row>
    <row r="44" spans="1:18" x14ac:dyDescent="0.25">
      <c r="A44" s="4"/>
      <c r="B44" s="6">
        <v>6</v>
      </c>
      <c r="C44" s="30">
        <f>LOG10(CFU!C44)</f>
        <v>7.6812412373755876</v>
      </c>
      <c r="D44" s="30">
        <f>LOG10(CFU!D44)</f>
        <v>7.6020599913279625</v>
      </c>
      <c r="E44" s="28">
        <f>LOG10(CFU!E44)</f>
        <v>7.6989700043360187</v>
      </c>
      <c r="F44" s="30">
        <f>LOG10(CFU!F44)</f>
        <v>8.3909351071033793</v>
      </c>
      <c r="G44" s="30">
        <f>LOG10(CFU!G44)</f>
        <v>8.6063813651106056</v>
      </c>
      <c r="H44" s="28">
        <f>LOG10(CFU!H44)</f>
        <v>8.6232492903979008</v>
      </c>
      <c r="I44" s="30">
        <f>LOG10(CFU!I44)</f>
        <v>7.8325089127062366</v>
      </c>
      <c r="J44" s="30">
        <f>LOG10(CFU!J44)</f>
        <v>7.7323937598229682</v>
      </c>
      <c r="K44" s="28">
        <f>LOG10(CFU!K44)</f>
        <v>7.7923916894982534</v>
      </c>
      <c r="L44" s="30">
        <f>LOG10(CFU!L44)</f>
        <v>7.7634279935629369</v>
      </c>
      <c r="M44" s="30">
        <f>LOG10(CFU!M44)</f>
        <v>7.6720978579357171</v>
      </c>
      <c r="N44" s="28">
        <f>LOG10(CFU!N44)</f>
        <v>7.7481880270062007</v>
      </c>
      <c r="O44" s="2">
        <f>LOG10(CFU!O44)</f>
        <v>8.4828735836087539</v>
      </c>
      <c r="P44" s="2">
        <f>LOG10(CFU!P44)</f>
        <v>8.6541765418779608</v>
      </c>
      <c r="Q44" s="2">
        <f>LOG10(CFU!Q44)</f>
        <v>8.6776069527204935</v>
      </c>
      <c r="R44" s="11"/>
    </row>
    <row r="45" spans="1:18" x14ac:dyDescent="0.25">
      <c r="A45" s="4"/>
      <c r="B45" s="6">
        <v>7</v>
      </c>
      <c r="C45" s="30">
        <f>LOG10(CFU!C45)</f>
        <v>7.5051499783199063</v>
      </c>
      <c r="D45" s="30">
        <f>LOG10(CFU!D45)</f>
        <v>7.4149733479708182</v>
      </c>
      <c r="E45" s="28">
        <f>LOG10(CFU!E45)</f>
        <v>7.3802112417116064</v>
      </c>
      <c r="F45" s="30">
        <f>LOG10(CFU!F45)</f>
        <v>8.4440447959180762</v>
      </c>
      <c r="G45" s="30">
        <f>LOG10(CFU!G45)</f>
        <v>8.5158738437116792</v>
      </c>
      <c r="H45" s="28">
        <f>LOG10(CFU!H45)</f>
        <v>8.4377505628203888</v>
      </c>
      <c r="I45" s="30">
        <f>LOG10(CFU!I45)</f>
        <v>7.5797835966168101</v>
      </c>
      <c r="J45" s="30">
        <f>LOG10(CFU!J45)</f>
        <v>7.6232492903979008</v>
      </c>
      <c r="K45" s="28">
        <f>LOG10(CFU!K45)</f>
        <v>7.4771212547196626</v>
      </c>
      <c r="L45" s="30">
        <f>LOG10(CFU!L45)</f>
        <v>7.5440680443502757</v>
      </c>
      <c r="M45" s="30">
        <f>LOG10(CFU!M45)</f>
        <v>7.5314789170422554</v>
      </c>
      <c r="N45" s="28">
        <f>LOG10(CFU!N45)</f>
        <v>7.4313637641589869</v>
      </c>
      <c r="O45" s="2">
        <f>LOG10(CFU!O45)</f>
        <v>8.4955443375464483</v>
      </c>
      <c r="P45" s="2">
        <f>LOG10(CFU!P45)</f>
        <v>8.5587085705331649</v>
      </c>
      <c r="Q45" s="2">
        <f>LOG10(CFU!Q45)</f>
        <v>8.478566495593844</v>
      </c>
      <c r="R45" s="11"/>
    </row>
    <row r="46" spans="1:18" x14ac:dyDescent="0.25">
      <c r="A46" s="4"/>
      <c r="B46" s="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11"/>
    </row>
    <row r="47" spans="1:18" x14ac:dyDescent="0.25">
      <c r="A47" s="4" t="s">
        <v>19</v>
      </c>
      <c r="B47" s="8" t="s">
        <v>0</v>
      </c>
      <c r="C47" s="40" t="s">
        <v>1</v>
      </c>
      <c r="D47" s="40"/>
      <c r="E47" s="41"/>
      <c r="F47" s="40" t="s">
        <v>2</v>
      </c>
      <c r="G47" s="40"/>
      <c r="H47" s="41"/>
      <c r="I47" s="40" t="s">
        <v>3</v>
      </c>
      <c r="J47" s="40"/>
      <c r="K47" s="41"/>
      <c r="L47" s="40" t="s">
        <v>4</v>
      </c>
      <c r="M47" s="40"/>
      <c r="N47" s="41"/>
      <c r="O47" s="40" t="s">
        <v>5</v>
      </c>
      <c r="P47" s="40"/>
      <c r="Q47" s="40"/>
      <c r="R47" s="11"/>
    </row>
    <row r="48" spans="1:18" x14ac:dyDescent="0.25">
      <c r="A48" s="5" t="s">
        <v>26</v>
      </c>
      <c r="B48" s="6">
        <v>1</v>
      </c>
      <c r="C48" s="30">
        <f>LOG10(CFU!C48)</f>
        <v>10.079181246047625</v>
      </c>
      <c r="D48" s="30">
        <f>LOG10(CFU!D48)</f>
        <v>10.02530586526477</v>
      </c>
      <c r="E48" s="28">
        <f>LOG10(CFU!E48)</f>
        <v>10.100370545117563</v>
      </c>
      <c r="F48" s="30">
        <f>LOG10(CFU!F48)</f>
        <v>9.4471580313422194</v>
      </c>
      <c r="G48" s="30">
        <f>LOG10(CFU!G48)</f>
        <v>9.5797835966168101</v>
      </c>
      <c r="H48" s="28">
        <f>LOG10(CFU!H48)</f>
        <v>9.2552725051033065</v>
      </c>
      <c r="I48" s="30">
        <f>LOG10(CFU!I48)</f>
        <v>10.064457989226918</v>
      </c>
      <c r="J48" s="30">
        <f>LOG10(CFU!J48)</f>
        <v>10.113943352306837</v>
      </c>
      <c r="K48" s="28">
        <f>LOG10(CFU!K48)</f>
        <v>10.056904851336473</v>
      </c>
      <c r="L48" s="30">
        <f>LOG10(CFU!L48)</f>
        <v>10.071882007306126</v>
      </c>
      <c r="M48" s="30">
        <f>LOG10(CFU!M48)</f>
        <v>10.071882007306126</v>
      </c>
      <c r="N48" s="28">
        <f>LOG10(CFU!N48)</f>
        <v>10.079181246047625</v>
      </c>
      <c r="O48" s="2">
        <f>LOG10(CFU!O48)</f>
        <v>10.164352855784436</v>
      </c>
      <c r="P48" s="2">
        <f>LOG10(CFU!P48)</f>
        <v>10.193124598354462</v>
      </c>
      <c r="Q48" s="2">
        <f>LOG10(CFU!Q48)</f>
        <v>10.139879086401237</v>
      </c>
      <c r="R48" s="11"/>
    </row>
    <row r="49" spans="1:18" x14ac:dyDescent="0.25">
      <c r="A49" s="4"/>
      <c r="B49" s="6">
        <v>2</v>
      </c>
      <c r="C49" s="30">
        <f>LOG10(CFU!C49)</f>
        <v>10.127104798364808</v>
      </c>
      <c r="D49" s="30">
        <f>LOG10(CFU!D49)</f>
        <v>10.181843587944773</v>
      </c>
      <c r="E49" s="28">
        <f>LOG10(CFU!E49)</f>
        <v>10.086359830674748</v>
      </c>
      <c r="F49" s="30">
        <f>LOG10(CFU!F49)</f>
        <v>9.6232492903979008</v>
      </c>
      <c r="G49" s="30">
        <f>LOG10(CFU!G49)</f>
        <v>9.3424226808222066</v>
      </c>
      <c r="H49" s="28">
        <f>LOG10(CFU!H49)</f>
        <v>9.4471580313422194</v>
      </c>
      <c r="I49" s="30">
        <f>LOG10(CFU!I49)</f>
        <v>10.064457989226918</v>
      </c>
      <c r="J49" s="30">
        <f>LOG10(CFU!J49)</f>
        <v>10.093421685162236</v>
      </c>
      <c r="K49" s="28">
        <f>LOG10(CFU!K49)</f>
        <v>10.079181246047625</v>
      </c>
      <c r="L49" s="30">
        <f>LOG10(CFU!L49)</f>
        <v>10.096910013008056</v>
      </c>
      <c r="M49" s="30">
        <f>LOG10(CFU!M49)</f>
        <v>10.139879086401237</v>
      </c>
      <c r="N49" s="28">
        <f>LOG10(CFU!N49)</f>
        <v>10.082785370316451</v>
      </c>
      <c r="O49" s="2">
        <f>LOG10(CFU!O49)</f>
        <v>10.222716471147583</v>
      </c>
      <c r="P49" s="2">
        <f>LOG10(CFU!P49)</f>
        <v>10.204119982655925</v>
      </c>
      <c r="Q49" s="2">
        <f>LOG10(CFU!Q49)</f>
        <v>10.173186268412275</v>
      </c>
      <c r="R49" s="11"/>
    </row>
    <row r="50" spans="1:18" x14ac:dyDescent="0.25">
      <c r="A50" s="4"/>
      <c r="B50" s="6">
        <v>3</v>
      </c>
      <c r="C50" s="30">
        <f>LOG10(CFU!C50)</f>
        <v>9.4149733479708182</v>
      </c>
      <c r="D50" s="30">
        <f>LOG10(CFU!D50)</f>
        <v>9.204119982655925</v>
      </c>
      <c r="E50" s="28">
        <f>LOG10(CFU!E50)</f>
        <v>9.3424226808222066</v>
      </c>
      <c r="F50" s="30">
        <f>LOG10(CFU!F50)</f>
        <v>9.0791812460476251</v>
      </c>
      <c r="G50" s="30">
        <f>LOG10(CFU!G50)</f>
        <v>9.3010299956639813</v>
      </c>
      <c r="H50" s="28">
        <f>LOG10(CFU!H50)</f>
        <v>9.3010299956639813</v>
      </c>
      <c r="I50" s="30">
        <f>LOG10(CFU!I50)</f>
        <v>9.5051499783199063</v>
      </c>
      <c r="J50" s="30">
        <f>LOG10(CFU!J50)</f>
        <v>9.2552725051033065</v>
      </c>
      <c r="K50" s="28">
        <f>LOG10(CFU!K50)</f>
        <v>9.5051499783199063</v>
      </c>
      <c r="L50" s="30">
        <f>LOG10(CFU!L50)</f>
        <v>9.4623979978989556</v>
      </c>
      <c r="M50" s="30">
        <f>LOG10(CFU!M50)</f>
        <v>9.2304489213782741</v>
      </c>
      <c r="N50" s="28">
        <f>LOG10(CFU!N50)</f>
        <v>9.4313637641589878</v>
      </c>
      <c r="O50" s="2">
        <f>LOG10(CFU!O50)</f>
        <v>9.6127838567197355</v>
      </c>
      <c r="P50" s="2">
        <f>LOG10(CFU!P50)</f>
        <v>9.568201724066995</v>
      </c>
      <c r="Q50" s="2">
        <f>LOG10(CFU!Q50)</f>
        <v>9.672097857935718</v>
      </c>
      <c r="R50" s="11"/>
    </row>
    <row r="51" spans="1:18" x14ac:dyDescent="0.25">
      <c r="A51" s="4"/>
      <c r="B51" s="6">
        <v>4</v>
      </c>
      <c r="C51" s="30">
        <f>LOG10(CFU!C51)</f>
        <v>9.0863598306747484</v>
      </c>
      <c r="D51" s="30">
        <f>LOG10(CFU!D51)</f>
        <v>9.1818435879447726</v>
      </c>
      <c r="E51" s="28">
        <f>LOG10(CFU!E51)</f>
        <v>9.220108088040055</v>
      </c>
      <c r="F51" s="30">
        <f>LOG10(CFU!F51)</f>
        <v>9.0170333392987807</v>
      </c>
      <c r="G51" s="30">
        <f>LOG10(CFU!G51)</f>
        <v>9.0569048513364727</v>
      </c>
      <c r="H51" s="28">
        <f>LOG10(CFU!H51)</f>
        <v>9.008600171761918</v>
      </c>
      <c r="I51" s="30">
        <f>LOG10(CFU!I51)</f>
        <v>9.1461280356782382</v>
      </c>
      <c r="J51" s="30">
        <f>LOG10(CFU!J51)</f>
        <v>9.1461280356782382</v>
      </c>
      <c r="K51" s="28">
        <f>LOG10(CFU!K51)</f>
        <v>9.0934216851622356</v>
      </c>
      <c r="L51" s="30">
        <f>LOG10(CFU!L51)</f>
        <v>9.1172712956557636</v>
      </c>
      <c r="M51" s="30">
        <f>LOG10(CFU!M51)</f>
        <v>9.1643528557844363</v>
      </c>
      <c r="N51" s="28">
        <f>LOG10(CFU!N51)</f>
        <v>9.1613680022349744</v>
      </c>
      <c r="O51" s="2">
        <f>LOG10(CFU!O51)</f>
        <v>9.3710678622717367</v>
      </c>
      <c r="P51" s="2">
        <f>LOG10(CFU!P51)</f>
        <v>9.4149733479708182</v>
      </c>
      <c r="Q51" s="2">
        <f>LOG10(CFU!Q51)</f>
        <v>9.3926969532596658</v>
      </c>
      <c r="R51" s="11"/>
    </row>
    <row r="52" spans="1:18" x14ac:dyDescent="0.25">
      <c r="A52" s="4"/>
      <c r="B52" s="6">
        <v>5</v>
      </c>
      <c r="C52" s="30">
        <f>LOG10(CFU!C52)</f>
        <v>8</v>
      </c>
      <c r="D52" s="30">
        <f>LOG10(CFU!D52)</f>
        <v>8.1461280356782382</v>
      </c>
      <c r="E52" s="28">
        <f>LOG10(CFU!E52)</f>
        <v>8.3010299956639813</v>
      </c>
      <c r="F52" s="30">
        <f>LOG10(CFU!F52)</f>
        <v>8.7481880270062007</v>
      </c>
      <c r="G52" s="30">
        <f>LOG10(CFU!G52)</f>
        <v>8.7323937598229691</v>
      </c>
      <c r="H52" s="28">
        <f>LOG10(CFU!H52)</f>
        <v>8.6812412373755876</v>
      </c>
      <c r="I52" s="30">
        <f>LOG10(CFU!I52)</f>
        <v>8.3424226808222066</v>
      </c>
      <c r="J52" s="30">
        <f>LOG10(CFU!J52)</f>
        <v>8.1461280356782382</v>
      </c>
      <c r="K52" s="28">
        <f>LOG10(CFU!K52)</f>
        <v>8.2552725051033065</v>
      </c>
      <c r="L52" s="30">
        <f>LOG10(CFU!L52)</f>
        <v>8.204119982655925</v>
      </c>
      <c r="M52" s="30">
        <f>LOG10(CFU!M52)</f>
        <v>8.1461280356782382</v>
      </c>
      <c r="N52" s="28">
        <f>LOG10(CFU!N52)</f>
        <v>8.2787536009528289</v>
      </c>
      <c r="O52" s="2">
        <f>LOG10(CFU!O52)</f>
        <v>8.857332496431269</v>
      </c>
      <c r="P52" s="2">
        <f>LOG10(CFU!P52)</f>
        <v>8.8325089127062366</v>
      </c>
      <c r="Q52" s="2">
        <f>LOG10(CFU!Q52)</f>
        <v>8.8260748027008269</v>
      </c>
      <c r="R52" s="11"/>
    </row>
    <row r="53" spans="1:18" x14ac:dyDescent="0.25">
      <c r="A53" s="4"/>
      <c r="B53" s="6">
        <v>6</v>
      </c>
      <c r="C53" s="30">
        <f>LOG10(CFU!C53)</f>
        <v>7.4149733479708182</v>
      </c>
      <c r="D53" s="30">
        <f>LOG10(CFU!D53)</f>
        <v>7.2552725051033065</v>
      </c>
      <c r="E53" s="28">
        <f>LOG10(CFU!E53)</f>
        <v>7.5051499783199063</v>
      </c>
      <c r="F53" s="30">
        <f>LOG10(CFU!F53)</f>
        <v>8.4941545940184433</v>
      </c>
      <c r="G53" s="30">
        <f>LOG10(CFU!G53)</f>
        <v>8.5132176000679394</v>
      </c>
      <c r="H53" s="28">
        <f>LOG10(CFU!H53)</f>
        <v>8.40823996531185</v>
      </c>
      <c r="I53" s="30">
        <f>LOG10(CFU!I53)</f>
        <v>7.7160033436347994</v>
      </c>
      <c r="J53" s="30">
        <f>LOG10(CFU!J53)</f>
        <v>7.5314789170422554</v>
      </c>
      <c r="K53" s="28">
        <f>LOG10(CFU!K53)</f>
        <v>7.6434526764861879</v>
      </c>
      <c r="L53" s="30">
        <f>LOG10(CFU!L53)</f>
        <v>7.5910646070264995</v>
      </c>
      <c r="M53" s="30">
        <f>LOG10(CFU!M53)</f>
        <v>7.4149733479708182</v>
      </c>
      <c r="N53" s="28">
        <f>LOG10(CFU!N53)</f>
        <v>7.5797835966168101</v>
      </c>
      <c r="O53" s="2">
        <f>LOG10(CFU!O53)</f>
        <v>8.5453071164658247</v>
      </c>
      <c r="P53" s="2">
        <f>LOG10(CFU!P53)</f>
        <v>8.5465426634781316</v>
      </c>
      <c r="Q53" s="2">
        <f>LOG10(CFU!Q53)</f>
        <v>8.4683473304121577</v>
      </c>
      <c r="R53" s="11"/>
    </row>
    <row r="54" spans="1:18" x14ac:dyDescent="0.25">
      <c r="A54" s="4"/>
      <c r="B54" s="6">
        <v>7</v>
      </c>
      <c r="C54" s="30">
        <f>LOG10(CFU!C54)</f>
        <v>7.1461280356782382</v>
      </c>
      <c r="D54" s="30">
        <f>LOG10(CFU!D54)</f>
        <v>6.9030899869919438</v>
      </c>
      <c r="E54" s="28">
        <f>LOG10(CFU!E54)</f>
        <v>7.0791812460476251</v>
      </c>
      <c r="F54" s="30">
        <f>LOG10(CFU!F54)</f>
        <v>8.1875207208364635</v>
      </c>
      <c r="G54" s="30">
        <f>LOG10(CFU!G54)</f>
        <v>8.1461280356782382</v>
      </c>
      <c r="H54" s="28">
        <f>LOG10(CFU!H54)</f>
        <v>8.1271047983648081</v>
      </c>
      <c r="I54" s="30">
        <f>LOG10(CFU!I54)</f>
        <v>7.4771212547196626</v>
      </c>
      <c r="J54" s="30">
        <f>LOG10(CFU!J54)</f>
        <v>7.1461280356782382</v>
      </c>
      <c r="K54" s="28">
        <f>LOG10(CFU!K54)</f>
        <v>7.2552725051033065</v>
      </c>
      <c r="L54" s="30">
        <f>LOG10(CFU!L54)</f>
        <v>7.3424226808222066</v>
      </c>
      <c r="M54" s="30">
        <f>LOG10(CFU!M54)</f>
        <v>7.0413926851582254</v>
      </c>
      <c r="N54" s="28">
        <f>LOG10(CFU!N54)</f>
        <v>7.1760912590556813</v>
      </c>
      <c r="O54" s="2">
        <f>LOG10(CFU!O54)</f>
        <v>8.2455126678141504</v>
      </c>
      <c r="P54" s="2">
        <f>LOG10(CFU!P54)</f>
        <v>8.1789769472931688</v>
      </c>
      <c r="Q54" s="2">
        <f>LOG10(CFU!Q54)</f>
        <v>8.1731862684122749</v>
      </c>
      <c r="R54" s="11"/>
    </row>
    <row r="55" spans="1:18" x14ac:dyDescent="0.25">
      <c r="A55" s="4"/>
      <c r="B55" s="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11"/>
    </row>
    <row r="56" spans="1:18" x14ac:dyDescent="0.25">
      <c r="A56" s="4" t="s">
        <v>20</v>
      </c>
      <c r="B56" s="8" t="s">
        <v>0</v>
      </c>
      <c r="C56" s="40" t="s">
        <v>1</v>
      </c>
      <c r="D56" s="40"/>
      <c r="E56" s="41"/>
      <c r="F56" s="40" t="s">
        <v>2</v>
      </c>
      <c r="G56" s="40"/>
      <c r="H56" s="41"/>
      <c r="I56" s="40" t="s">
        <v>3</v>
      </c>
      <c r="J56" s="40"/>
      <c r="K56" s="41"/>
      <c r="L56" s="40" t="s">
        <v>4</v>
      </c>
      <c r="M56" s="40"/>
      <c r="N56" s="41"/>
      <c r="O56" s="40" t="s">
        <v>5</v>
      </c>
      <c r="P56" s="40"/>
      <c r="Q56" s="40"/>
      <c r="R56" s="11"/>
    </row>
    <row r="57" spans="1:18" x14ac:dyDescent="0.25">
      <c r="A57" s="5" t="s">
        <v>27</v>
      </c>
      <c r="B57" s="6">
        <v>1</v>
      </c>
      <c r="C57" s="30">
        <f>LOG10(CFU!C57)</f>
        <v>8.7781512503836439</v>
      </c>
      <c r="D57" s="30">
        <f>LOG10(CFU!D57)</f>
        <v>9</v>
      </c>
      <c r="E57" s="28">
        <f>LOG10(CFU!E57)</f>
        <v>8.6020599913279625</v>
      </c>
      <c r="F57" s="30">
        <f>LOG10(CFU!F57)</f>
        <v>10.187520720836464</v>
      </c>
      <c r="G57" s="30">
        <f>LOG10(CFU!G57)</f>
        <v>10.170261715394957</v>
      </c>
      <c r="H57" s="28">
        <f>LOG10(CFU!H57)</f>
        <v>10.181843587944773</v>
      </c>
      <c r="I57" s="30">
        <f>LOG10(CFU!I57)</f>
        <v>8.7781512503836439</v>
      </c>
      <c r="J57" s="30">
        <f>LOG10(CFU!J57)</f>
        <v>8.7781512503836439</v>
      </c>
      <c r="K57" s="28">
        <f>LOG10(CFU!K57)</f>
        <v>8.9030899869919438</v>
      </c>
      <c r="L57" s="30">
        <f>LOG10(CFU!L57)</f>
        <v>8.7781512503836439</v>
      </c>
      <c r="M57" s="30">
        <f>LOG10(CFU!M57)</f>
        <v>8.9030899869919438</v>
      </c>
      <c r="N57" s="28">
        <f>LOG10(CFU!N57)</f>
        <v>8.7781512503836439</v>
      </c>
      <c r="O57" s="2">
        <f>LOG10(CFU!O57)</f>
        <v>10.204119982655925</v>
      </c>
      <c r="P57" s="2">
        <f>LOG10(CFU!P57)</f>
        <v>10.193124598354462</v>
      </c>
      <c r="Q57" s="2">
        <f>LOG10(CFU!Q57)</f>
        <v>10.198657086954423</v>
      </c>
    </row>
    <row r="58" spans="1:18" x14ac:dyDescent="0.25">
      <c r="B58" s="6">
        <v>2</v>
      </c>
      <c r="C58" s="30">
        <f>LOG10(CFU!C58)</f>
        <v>9</v>
      </c>
      <c r="D58" s="30">
        <f>LOG10(CFU!D58)</f>
        <v>9.204119982655925</v>
      </c>
      <c r="E58" s="28">
        <f>LOG10(CFU!E58)</f>
        <v>9</v>
      </c>
      <c r="F58" s="30">
        <f>LOG10(CFU!F58)</f>
        <v>10.181843587944773</v>
      </c>
      <c r="G58" s="30">
        <f>LOG10(CFU!G58)</f>
        <v>10.113943352306837</v>
      </c>
      <c r="H58" s="28">
        <f>LOG10(CFU!H58)</f>
        <v>10.100370545117563</v>
      </c>
      <c r="I58" s="30">
        <f>LOG10(CFU!I58)</f>
        <v>8.6020599913279625</v>
      </c>
      <c r="J58" s="30">
        <f>LOG10(CFU!J58)</f>
        <v>9</v>
      </c>
      <c r="K58" s="28">
        <f>LOG10(CFU!K58)</f>
        <v>8.9030899869919438</v>
      </c>
      <c r="L58" s="30">
        <f>LOG10(CFU!L58)</f>
        <v>8.8450980400142569</v>
      </c>
      <c r="M58" s="30">
        <f>LOG10(CFU!M58)</f>
        <v>9.1139433523068369</v>
      </c>
      <c r="N58" s="28">
        <f>LOG10(CFU!N58)</f>
        <v>8.9542425094393252</v>
      </c>
      <c r="O58" s="2">
        <f>LOG10(CFU!O58)</f>
        <v>10.201397124320451</v>
      </c>
      <c r="P58" s="2">
        <f>LOG10(CFU!P58)</f>
        <v>10.155336037465062</v>
      </c>
      <c r="Q58" s="2">
        <f>LOG10(CFU!Q58)</f>
        <v>10.130333768495007</v>
      </c>
    </row>
    <row r="59" spans="1:18" x14ac:dyDescent="0.25">
      <c r="B59" s="6">
        <v>3</v>
      </c>
      <c r="C59" s="30">
        <f>LOG10(CFU!C59)</f>
        <v>8.3010299956639813</v>
      </c>
      <c r="D59" s="30">
        <f>LOG10(CFU!D59)</f>
        <v>8.6020599913279625</v>
      </c>
      <c r="E59" s="28">
        <f>LOG10(CFU!E59)</f>
        <v>8.7781512503836439</v>
      </c>
      <c r="F59" s="30">
        <f>LOG10(CFU!F59)</f>
        <v>10.03342375548695</v>
      </c>
      <c r="G59" s="30">
        <f>LOG10(CFU!G59)</f>
        <v>10.056904851336473</v>
      </c>
      <c r="H59" s="28">
        <f>LOG10(CFU!H59)</f>
        <v>10.056904851336473</v>
      </c>
      <c r="I59" s="30">
        <f>LOG10(CFU!I59)</f>
        <v>8.3010299956639813</v>
      </c>
      <c r="J59" s="30">
        <f>LOG10(CFU!J59)</f>
        <v>8.6020599913279625</v>
      </c>
      <c r="K59" s="28">
        <f>LOG10(CFU!K59)</f>
        <v>8.3010299956639813</v>
      </c>
      <c r="L59" s="30">
        <f>LOG10(CFU!L59)</f>
        <v>8.3010299956639813</v>
      </c>
      <c r="M59" s="30">
        <f>LOG10(CFU!M59)</f>
        <v>8.6020599913279625</v>
      </c>
      <c r="N59" s="28">
        <f>LOG10(CFU!N59)</f>
        <v>8.6020599913279625</v>
      </c>
      <c r="O59" s="2">
        <f>LOG10(CFU!O59)</f>
        <v>10.041392685158225</v>
      </c>
      <c r="P59" s="2">
        <f>LOG10(CFU!P59)</f>
        <v>10.071882007306126</v>
      </c>
      <c r="Q59" s="2">
        <f>LOG10(CFU!Q59)</f>
        <v>10.071882007306126</v>
      </c>
    </row>
    <row r="60" spans="1:18" x14ac:dyDescent="0.25">
      <c r="B60" s="6">
        <v>4</v>
      </c>
      <c r="C60" s="30">
        <f>LOG10(CFU!C60)</f>
        <v>8.0791812460476251</v>
      </c>
      <c r="D60" s="30">
        <f>LOG10(CFU!D60)</f>
        <v>8</v>
      </c>
      <c r="E60" s="28">
        <f>LOG10(CFU!E60)</f>
        <v>7.9030899869919438</v>
      </c>
      <c r="F60" s="30">
        <f>LOG10(CFU!F60)</f>
        <v>9.3909351071033793</v>
      </c>
      <c r="G60" s="30">
        <f>LOG10(CFU!G60)</f>
        <v>9.2095150145426317</v>
      </c>
      <c r="H60" s="28">
        <f>LOG10(CFU!H60)</f>
        <v>9.4149733479708182</v>
      </c>
      <c r="I60" s="30">
        <f>LOG10(CFU!I60)</f>
        <v>7.7781512503836439</v>
      </c>
      <c r="J60" s="30">
        <f>LOG10(CFU!J60)</f>
        <v>7.6020599913279625</v>
      </c>
      <c r="K60" s="28">
        <f>LOG10(CFU!K60)</f>
        <v>8.204119982655925</v>
      </c>
      <c r="L60" s="30">
        <f>LOG10(CFU!L60)</f>
        <v>7.9542425094393252</v>
      </c>
      <c r="M60" s="30">
        <f>LOG10(CFU!M60)</f>
        <v>7.8450980400142569</v>
      </c>
      <c r="N60" s="28">
        <f>LOG10(CFU!N60)</f>
        <v>8.0791812460476251</v>
      </c>
      <c r="O60" s="2">
        <f>LOG10(CFU!O60)</f>
        <v>9.4065401804339555</v>
      </c>
      <c r="P60" s="2">
        <f>LOG10(CFU!P60)</f>
        <v>9.2278867046136739</v>
      </c>
      <c r="Q60" s="2">
        <f>LOG10(CFU!Q60)</f>
        <v>9.4345689040341991</v>
      </c>
    </row>
    <row r="61" spans="1:18" x14ac:dyDescent="0.25">
      <c r="B61" s="6">
        <v>5</v>
      </c>
      <c r="C61" s="30">
        <f>LOG10(CFU!C61)</f>
        <v>7.6020599913279625</v>
      </c>
      <c r="D61" s="30">
        <f>LOG10(CFU!D61)</f>
        <v>7.3010299956639813</v>
      </c>
      <c r="E61" s="28">
        <f>LOG10(CFU!E61)</f>
        <v>7.6020599913279625</v>
      </c>
      <c r="F61" s="30">
        <f>LOG10(CFU!F61)</f>
        <v>9.0718820073061259</v>
      </c>
      <c r="G61" s="30">
        <f>LOG10(CFU!G61)</f>
        <v>9.0334237554869503</v>
      </c>
      <c r="H61" s="28">
        <f>LOG10(CFU!H61)</f>
        <v>9.1335389083702179</v>
      </c>
      <c r="I61" s="30">
        <f>LOG10(CFU!I61)</f>
        <v>7.3010299956639813</v>
      </c>
      <c r="J61" s="30">
        <f>LOG10(CFU!J61)</f>
        <v>7.7781512503836439</v>
      </c>
      <c r="K61" s="28">
        <f>LOG10(CFU!K61)</f>
        <v>7.3010299956639813</v>
      </c>
      <c r="L61" s="30">
        <f>LOG10(CFU!L61)</f>
        <v>7.4771212547196626</v>
      </c>
      <c r="M61" s="30">
        <f>LOG10(CFU!M61)</f>
        <v>7.6020599913279625</v>
      </c>
      <c r="N61" s="28">
        <f>LOG10(CFU!N61)</f>
        <v>7.4771212547196626</v>
      </c>
      <c r="O61" s="2">
        <f>LOG10(CFU!O61)</f>
        <v>9.0827853703164507</v>
      </c>
      <c r="P61" s="2">
        <f>LOG10(CFU!P61)</f>
        <v>9.0492180226701819</v>
      </c>
      <c r="Q61" s="2">
        <f>LOG10(CFU!Q61)</f>
        <v>9.143014800254095</v>
      </c>
    </row>
    <row r="62" spans="1:18" x14ac:dyDescent="0.25">
      <c r="B62" s="6">
        <v>6</v>
      </c>
      <c r="C62" s="30">
        <f>LOG10(CFU!C62)</f>
        <v>7</v>
      </c>
      <c r="D62" s="30">
        <f>LOG10(CFU!D62)</f>
        <v>7.3010299956639813</v>
      </c>
      <c r="E62" s="28">
        <f>LOG10(CFU!E62)</f>
        <v>7.0791812460476251</v>
      </c>
      <c r="F62" s="30">
        <f>LOG10(CFU!F62)</f>
        <v>8.5514499979728757</v>
      </c>
      <c r="G62" s="30">
        <f>LOG10(CFU!G62)</f>
        <v>8.6334684555795871</v>
      </c>
      <c r="H62" s="28">
        <f>LOG10(CFU!H62)</f>
        <v>8.5105450102066129</v>
      </c>
      <c r="I62" s="30">
        <f>LOG10(CFU!I62)</f>
        <v>7.2552725051033065</v>
      </c>
      <c r="J62" s="30">
        <f>LOG10(CFU!J62)</f>
        <v>7.3424226808222066</v>
      </c>
      <c r="K62" s="28">
        <f>LOG10(CFU!K62)</f>
        <v>7.0791812460476251</v>
      </c>
      <c r="L62" s="30">
        <f>LOG10(CFU!L62)</f>
        <v>7.1461280356782382</v>
      </c>
      <c r="M62" s="30">
        <f>LOG10(CFU!M62)</f>
        <v>7.3222192947339195</v>
      </c>
      <c r="N62" s="28">
        <f>LOG10(CFU!N62)</f>
        <v>7.0791812460476251</v>
      </c>
      <c r="O62" s="2">
        <f>LOG10(CFU!O62)</f>
        <v>8.568201724066995</v>
      </c>
      <c r="P62" s="2">
        <f>LOG10(CFU!P62)</f>
        <v>8.6541765418779608</v>
      </c>
      <c r="Q62" s="2">
        <f>LOG10(CFU!Q62)</f>
        <v>8.5263392773898445</v>
      </c>
    </row>
    <row r="63" spans="1:18" x14ac:dyDescent="0.25">
      <c r="B63" s="6">
        <v>7</v>
      </c>
      <c r="C63" s="30">
        <f>LOG10(CFU!C63)</f>
        <v>6.7781512503836439</v>
      </c>
      <c r="D63" s="30">
        <f>LOG10(CFU!D63)</f>
        <v>6.6020599913279625</v>
      </c>
      <c r="E63" s="28">
        <f>LOG10(CFU!E63)</f>
        <v>6.9030899869919438</v>
      </c>
      <c r="F63" s="30">
        <f>LOG10(CFU!F63)</f>
        <v>8.3222192947339195</v>
      </c>
      <c r="G63" s="30">
        <f>LOG10(CFU!G63)</f>
        <v>8.3654879848908994</v>
      </c>
      <c r="H63" s="28">
        <f>LOG10(CFU!H63)</f>
        <v>8.2787536009528289</v>
      </c>
      <c r="I63" s="30">
        <f>LOG10(CFU!I63)</f>
        <v>7</v>
      </c>
      <c r="J63" s="30">
        <f>LOG10(CFU!J63)</f>
        <v>6.7781512503836439</v>
      </c>
      <c r="K63" s="28">
        <f>LOG10(CFU!K63)</f>
        <v>6.6020599913279625</v>
      </c>
      <c r="L63" s="30">
        <f>LOG10(CFU!L63)</f>
        <v>6.9030899869919438</v>
      </c>
      <c r="M63" s="30">
        <f>LOG10(CFU!M63)</f>
        <v>6.6989700043360187</v>
      </c>
      <c r="N63" s="28">
        <f>LOG10(CFU!N63)</f>
        <v>6.7781512503836439</v>
      </c>
      <c r="O63" s="2">
        <f>LOG10(CFU!O63)</f>
        <v>8.3384564936046051</v>
      </c>
      <c r="P63" s="2">
        <f>LOG10(CFU!P63)</f>
        <v>8.3747483460101044</v>
      </c>
      <c r="Q63" s="2">
        <f>LOG10(CFU!Q63)</f>
        <v>8.2922560713564764</v>
      </c>
    </row>
  </sheetData>
  <mergeCells count="35">
    <mergeCell ref="C47:E47"/>
    <mergeCell ref="F47:H47"/>
    <mergeCell ref="I47:K47"/>
    <mergeCell ref="L47:N47"/>
    <mergeCell ref="O47:Q47"/>
    <mergeCell ref="C56:E56"/>
    <mergeCell ref="F56:H56"/>
    <mergeCell ref="I56:K56"/>
    <mergeCell ref="L56:N56"/>
    <mergeCell ref="O56:Q56"/>
    <mergeCell ref="C29:E29"/>
    <mergeCell ref="F29:H29"/>
    <mergeCell ref="I29:K29"/>
    <mergeCell ref="L29:N29"/>
    <mergeCell ref="O29:Q29"/>
    <mergeCell ref="C38:E38"/>
    <mergeCell ref="F38:H38"/>
    <mergeCell ref="I38:K38"/>
    <mergeCell ref="L38:N38"/>
    <mergeCell ref="O38:Q38"/>
    <mergeCell ref="C11:E11"/>
    <mergeCell ref="F11:H11"/>
    <mergeCell ref="I11:K11"/>
    <mergeCell ref="L11:N11"/>
    <mergeCell ref="O11:Q11"/>
    <mergeCell ref="C20:E20"/>
    <mergeCell ref="F20:H20"/>
    <mergeCell ref="I20:K20"/>
    <mergeCell ref="L20:N20"/>
    <mergeCell ref="O20:Q20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Colonies</vt:lpstr>
      <vt:lpstr>CFU</vt:lpstr>
      <vt:lpstr>Logs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Watson</dc:creator>
  <cp:lastModifiedBy>Connor Watson</cp:lastModifiedBy>
  <dcterms:created xsi:type="dcterms:W3CDTF">2021-08-11T01:50:26Z</dcterms:created>
  <dcterms:modified xsi:type="dcterms:W3CDTF">2021-09-07T03:56:37Z</dcterms:modified>
</cp:coreProperties>
</file>